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jxl1WGdW65TbjpzL01aU26mC6mCvM+gOQcw7YxsKB39xKFsPbmtObZp7DJEb7vsINNeKaUFk4+joEuIkM5AILg==" saltValue="gjG0G7mD0ww90XbufJbu0g==" spinCount="100000"/>
  <workbookPr defaultThemeVersion="124226"/>
  <mc:AlternateContent xmlns:mc="http://schemas.openxmlformats.org/markup-compatibility/2006">
    <mc:Choice Requires="x15">
      <x15ac:absPath xmlns:x15ac="http://schemas.microsoft.com/office/spreadsheetml/2010/11/ac" url="D:\2020\재평가\NR20-001-32~37 하지재활로봇\검색 및 선택배제\"/>
    </mc:Choice>
  </mc:AlternateContent>
  <bookViews>
    <workbookView xWindow="-120" yWindow="-120" windowWidth="29040" windowHeight="15990" tabRatio="749"/>
  </bookViews>
  <sheets>
    <sheet name="1_문헌특성" sheetId="10" r:id="rId1"/>
    <sheet name="결과지표_연속형" sheetId="11" r:id="rId2"/>
    <sheet name="결과지표_범주형" sheetId="12" r:id="rId3"/>
    <sheet name="비뚤림 위험평가" sheetId="17" r:id="rId4"/>
  </sheets>
  <definedNames>
    <definedName name="_AMO_UniqueIdentifier" hidden="1">"'c0148110-e8b7-4f53-964e-8082728da9a0'"</definedName>
    <definedName name="_xlnm._FilterDatabase" localSheetId="0" hidden="1">'1_문헌특성'!$A$5:$AV$14</definedName>
    <definedName name="_xlnm._FilterDatabase" localSheetId="2" hidden="1">결과지표_범주형!$A$3:$AB$8</definedName>
    <definedName name="_xlnm._FilterDatabase" localSheetId="1" hidden="1">결과지표_연속형!$A$3:$AD$158</definedName>
    <definedName name="_xlnm._FilterDatabase" localSheetId="3" hidden="1">'비뚤림 위험평가'!$C$4:$Y$13</definedName>
    <definedName name="_xlnm.Print_Area" localSheetId="0">'1_문헌특성'!$C$1:$AQ$8</definedName>
    <definedName name="_xlnm.Print_Area" localSheetId="2">결과지표_범주형!$A$1:$Y$8</definedName>
    <definedName name="_xlnm.Print_Area" localSheetId="1">결과지표_연속형!$A$1:$AC$3</definedName>
  </definedNames>
  <calcPr calcId="162913"/>
</workbook>
</file>

<file path=xl/calcChain.xml><?xml version="1.0" encoding="utf-8"?>
<calcChain xmlns="http://schemas.openxmlformats.org/spreadsheetml/2006/main">
  <c r="AD17" i="10" l="1"/>
  <c r="P154" i="11" l="1"/>
  <c r="J154" i="11"/>
  <c r="I154" i="11"/>
  <c r="H154" i="11"/>
  <c r="G154" i="11"/>
  <c r="F154" i="11"/>
  <c r="E154" i="11"/>
  <c r="D154" i="11"/>
  <c r="C154" i="11"/>
  <c r="B154" i="11"/>
  <c r="P153" i="11"/>
  <c r="J153" i="11"/>
  <c r="I153" i="11"/>
  <c r="H153" i="11"/>
  <c r="G153" i="11"/>
  <c r="F153" i="11"/>
  <c r="E153" i="11"/>
  <c r="D153" i="11"/>
  <c r="C153" i="11"/>
  <c r="B153" i="11"/>
  <c r="P152" i="11"/>
  <c r="J152" i="11"/>
  <c r="I152" i="11"/>
  <c r="H152" i="11"/>
  <c r="G152" i="11"/>
  <c r="F152" i="11"/>
  <c r="E152" i="11"/>
  <c r="D152" i="11"/>
  <c r="C152" i="11"/>
  <c r="B152" i="11"/>
  <c r="P151" i="11"/>
  <c r="J151" i="11"/>
  <c r="I151" i="11"/>
  <c r="H151" i="11"/>
  <c r="G151" i="11"/>
  <c r="F151" i="11"/>
  <c r="E151" i="11"/>
  <c r="D151" i="11"/>
  <c r="C151" i="11"/>
  <c r="B151" i="11"/>
  <c r="P150" i="11"/>
  <c r="J150" i="11"/>
  <c r="I150" i="11"/>
  <c r="H150" i="11"/>
  <c r="G150" i="11"/>
  <c r="F150" i="11"/>
  <c r="E150" i="11"/>
  <c r="D150" i="11"/>
  <c r="C150" i="11"/>
  <c r="B150" i="11"/>
  <c r="P149" i="11"/>
  <c r="J149" i="11"/>
  <c r="I149" i="11"/>
  <c r="H149" i="11"/>
  <c r="G149" i="11"/>
  <c r="F149" i="11"/>
  <c r="E149" i="11"/>
  <c r="D149" i="11"/>
  <c r="C149" i="11"/>
  <c r="B149" i="11"/>
  <c r="P148" i="11"/>
  <c r="J148" i="11"/>
  <c r="I148" i="11"/>
  <c r="H148" i="11"/>
  <c r="G148" i="11"/>
  <c r="F148" i="11"/>
  <c r="E148" i="11"/>
  <c r="D148" i="11"/>
  <c r="C148" i="11"/>
  <c r="B148" i="11"/>
  <c r="P147" i="11"/>
  <c r="J147" i="11"/>
  <c r="I147" i="11"/>
  <c r="H147" i="11"/>
  <c r="G147" i="11"/>
  <c r="F147" i="11"/>
  <c r="E147" i="11"/>
  <c r="D147" i="11"/>
  <c r="C147" i="11"/>
  <c r="B147" i="11"/>
  <c r="P146" i="11"/>
  <c r="J146" i="11"/>
  <c r="I146" i="11"/>
  <c r="H146" i="11"/>
  <c r="G146" i="11"/>
  <c r="F146" i="11"/>
  <c r="E146" i="11"/>
  <c r="D146" i="11"/>
  <c r="C146" i="11"/>
  <c r="B146" i="11"/>
  <c r="P145" i="11"/>
  <c r="J145" i="11"/>
  <c r="I145" i="11"/>
  <c r="H145" i="11"/>
  <c r="G145" i="11"/>
  <c r="F145" i="11"/>
  <c r="E145" i="11"/>
  <c r="D145" i="11"/>
  <c r="C145" i="11"/>
  <c r="B145" i="11"/>
  <c r="P144" i="11"/>
  <c r="J144" i="11"/>
  <c r="I144" i="11"/>
  <c r="H144" i="11"/>
  <c r="G144" i="11"/>
  <c r="F144" i="11"/>
  <c r="E144" i="11"/>
  <c r="D144" i="11"/>
  <c r="C144" i="11"/>
  <c r="B144" i="11"/>
  <c r="P143" i="11"/>
  <c r="J143" i="11"/>
  <c r="I143" i="11"/>
  <c r="H143" i="11"/>
  <c r="G143" i="11"/>
  <c r="F143" i="11"/>
  <c r="E143" i="11"/>
  <c r="D143" i="11"/>
  <c r="C143" i="11"/>
  <c r="B143" i="11"/>
  <c r="P142" i="11"/>
  <c r="J142" i="11"/>
  <c r="I142" i="11"/>
  <c r="H142" i="11"/>
  <c r="G142" i="11"/>
  <c r="F142" i="11"/>
  <c r="E142" i="11"/>
  <c r="D142" i="11"/>
  <c r="C142" i="11"/>
  <c r="B142" i="11"/>
  <c r="P141" i="11"/>
  <c r="J141" i="11"/>
  <c r="I141" i="11"/>
  <c r="H141" i="11"/>
  <c r="G141" i="11"/>
  <c r="F141" i="11"/>
  <c r="E141" i="11"/>
  <c r="D141" i="11"/>
  <c r="C141" i="11"/>
  <c r="B141" i="11"/>
  <c r="P140" i="11"/>
  <c r="J140" i="11"/>
  <c r="I140" i="11"/>
  <c r="H140" i="11"/>
  <c r="G140" i="11"/>
  <c r="F140" i="11"/>
  <c r="E140" i="11"/>
  <c r="D140" i="11"/>
  <c r="C140" i="11"/>
  <c r="B140" i="11"/>
  <c r="P139" i="11"/>
  <c r="J139" i="11"/>
  <c r="I139" i="11"/>
  <c r="H139" i="11"/>
  <c r="G139" i="11"/>
  <c r="F139" i="11"/>
  <c r="E139" i="11"/>
  <c r="D139" i="11"/>
  <c r="C139" i="11"/>
  <c r="B139" i="11"/>
  <c r="P138" i="11"/>
  <c r="J138" i="11"/>
  <c r="I138" i="11"/>
  <c r="H138" i="11"/>
  <c r="G138" i="11"/>
  <c r="F138" i="11"/>
  <c r="E138" i="11"/>
  <c r="D138" i="11"/>
  <c r="C138" i="11"/>
  <c r="B138" i="11"/>
  <c r="P137" i="11"/>
  <c r="J137" i="11"/>
  <c r="I137" i="11"/>
  <c r="H137" i="11"/>
  <c r="G137" i="11"/>
  <c r="F137" i="11"/>
  <c r="E137" i="11"/>
  <c r="D137" i="11"/>
  <c r="C137" i="11"/>
  <c r="B137" i="11"/>
  <c r="P136" i="11"/>
  <c r="J136" i="11"/>
  <c r="I136" i="11"/>
  <c r="H136" i="11"/>
  <c r="G136" i="11"/>
  <c r="F136" i="11"/>
  <c r="E136" i="11"/>
  <c r="D136" i="11"/>
  <c r="C136" i="11"/>
  <c r="B136" i="11"/>
  <c r="P135" i="11"/>
  <c r="J135" i="11"/>
  <c r="I135" i="11"/>
  <c r="H135" i="11"/>
  <c r="G135" i="11"/>
  <c r="F135" i="11"/>
  <c r="E135" i="11"/>
  <c r="D135" i="11"/>
  <c r="C135" i="11"/>
  <c r="B135" i="11"/>
  <c r="P134" i="11"/>
  <c r="J134" i="11"/>
  <c r="I134" i="11"/>
  <c r="H134" i="11"/>
  <c r="G134" i="11"/>
  <c r="F134" i="11"/>
  <c r="E134" i="11"/>
  <c r="D134" i="11"/>
  <c r="C134" i="11"/>
  <c r="B134" i="11"/>
  <c r="P133" i="11"/>
  <c r="J133" i="11"/>
  <c r="I133" i="11"/>
  <c r="H133" i="11"/>
  <c r="G133" i="11"/>
  <c r="F133" i="11"/>
  <c r="E133" i="11"/>
  <c r="D133" i="11"/>
  <c r="C133" i="11"/>
  <c r="B133" i="11"/>
  <c r="P132" i="11"/>
  <c r="J132" i="11"/>
  <c r="I132" i="11"/>
  <c r="H132" i="11"/>
  <c r="G132" i="11"/>
  <c r="F132" i="11"/>
  <c r="E132" i="11"/>
  <c r="D132" i="11"/>
  <c r="C132" i="11"/>
  <c r="B132" i="11"/>
  <c r="AB131" i="11"/>
  <c r="P131" i="11"/>
  <c r="J131" i="11"/>
  <c r="I131" i="11"/>
  <c r="H131" i="11"/>
  <c r="G131" i="11"/>
  <c r="F131" i="11"/>
  <c r="E131" i="11"/>
  <c r="D131" i="11"/>
  <c r="C131" i="11"/>
  <c r="B131" i="11"/>
  <c r="P130" i="11"/>
  <c r="J130" i="11"/>
  <c r="I130" i="11"/>
  <c r="H130" i="11"/>
  <c r="G130" i="11"/>
  <c r="F130" i="11"/>
  <c r="E130" i="11"/>
  <c r="D130" i="11"/>
  <c r="C130" i="11"/>
  <c r="B130" i="11"/>
  <c r="AB129" i="11"/>
  <c r="P129" i="11"/>
  <c r="J129" i="11"/>
  <c r="I129" i="11"/>
  <c r="H129" i="11"/>
  <c r="G129" i="11"/>
  <c r="F129" i="11"/>
  <c r="E129" i="11"/>
  <c r="D129" i="11"/>
  <c r="C129" i="11"/>
  <c r="B129" i="11"/>
  <c r="P128" i="11"/>
  <c r="J128" i="11"/>
  <c r="I128" i="11"/>
  <c r="H128" i="11"/>
  <c r="G128" i="11"/>
  <c r="F128" i="11"/>
  <c r="E128" i="11"/>
  <c r="D128" i="11"/>
  <c r="C128" i="11"/>
  <c r="B128" i="11"/>
  <c r="P127" i="11"/>
  <c r="J127" i="11"/>
  <c r="I127" i="11"/>
  <c r="H127" i="11"/>
  <c r="G127" i="11"/>
  <c r="F127" i="11"/>
  <c r="E127" i="11"/>
  <c r="D127" i="11"/>
  <c r="C127" i="11"/>
  <c r="B127" i="11"/>
  <c r="P126" i="11"/>
  <c r="J126" i="11"/>
  <c r="I126" i="11"/>
  <c r="H126" i="11"/>
  <c r="G126" i="11"/>
  <c r="F126" i="11"/>
  <c r="E126" i="11"/>
  <c r="D126" i="11"/>
  <c r="C126" i="11"/>
  <c r="B126" i="11"/>
  <c r="P125" i="11"/>
  <c r="J125" i="11"/>
  <c r="I125" i="11"/>
  <c r="H125" i="11"/>
  <c r="G125" i="11"/>
  <c r="F125" i="11"/>
  <c r="E125" i="11"/>
  <c r="D125" i="11"/>
  <c r="C125" i="11"/>
  <c r="B125" i="11"/>
  <c r="P124" i="11"/>
  <c r="J124" i="11"/>
  <c r="I124" i="11"/>
  <c r="H124" i="11"/>
  <c r="G124" i="11"/>
  <c r="F124" i="11"/>
  <c r="E124" i="11"/>
  <c r="D124" i="11"/>
  <c r="C124" i="11"/>
  <c r="B124" i="11"/>
  <c r="P123" i="11"/>
  <c r="J123" i="11"/>
  <c r="I123" i="11"/>
  <c r="H123" i="11"/>
  <c r="G123" i="11"/>
  <c r="F123" i="11"/>
  <c r="E123" i="11"/>
  <c r="D123" i="11"/>
  <c r="C123" i="11"/>
  <c r="B123" i="11"/>
  <c r="P122" i="11"/>
  <c r="J122" i="11"/>
  <c r="I122" i="11"/>
  <c r="H122" i="11"/>
  <c r="G122" i="11"/>
  <c r="F122" i="11"/>
  <c r="E122" i="11"/>
  <c r="D122" i="11"/>
  <c r="C122" i="11"/>
  <c r="B122" i="11"/>
  <c r="P121" i="11"/>
  <c r="J121" i="11"/>
  <c r="I121" i="11"/>
  <c r="H121" i="11"/>
  <c r="G121" i="11"/>
  <c r="F121" i="11"/>
  <c r="E121" i="11"/>
  <c r="D121" i="11"/>
  <c r="C121" i="11"/>
  <c r="B121" i="11"/>
  <c r="P120" i="11"/>
  <c r="J120" i="11"/>
  <c r="I120" i="11"/>
  <c r="H120" i="11"/>
  <c r="G120" i="11"/>
  <c r="F120" i="11"/>
  <c r="E120" i="11"/>
  <c r="D120" i="11"/>
  <c r="C120" i="11"/>
  <c r="B120" i="11"/>
  <c r="P119" i="11"/>
  <c r="J119" i="11"/>
  <c r="I119" i="11"/>
  <c r="H119" i="11"/>
  <c r="G119" i="11"/>
  <c r="F119" i="11"/>
  <c r="E119" i="11"/>
  <c r="D119" i="11"/>
  <c r="C119" i="11"/>
  <c r="B119" i="11"/>
  <c r="P118" i="11"/>
  <c r="J118" i="11"/>
  <c r="I118" i="11"/>
  <c r="H118" i="11"/>
  <c r="G118" i="11"/>
  <c r="F118" i="11"/>
  <c r="E118" i="11"/>
  <c r="D118" i="11"/>
  <c r="C118" i="11"/>
  <c r="B118" i="11"/>
  <c r="P117" i="11"/>
  <c r="J117" i="11"/>
  <c r="I117" i="11"/>
  <c r="H117" i="11"/>
  <c r="G117" i="11"/>
  <c r="F117" i="11"/>
  <c r="E117" i="11"/>
  <c r="D117" i="11"/>
  <c r="C117" i="11"/>
  <c r="B117" i="11"/>
  <c r="P116" i="11"/>
  <c r="J116" i="11"/>
  <c r="I116" i="11"/>
  <c r="H116" i="11"/>
  <c r="G116" i="11"/>
  <c r="F116" i="11"/>
  <c r="E116" i="11"/>
  <c r="D116" i="11"/>
  <c r="C116" i="11"/>
  <c r="B116" i="11"/>
  <c r="P115" i="11"/>
  <c r="J115" i="11"/>
  <c r="I115" i="11"/>
  <c r="H115" i="11"/>
  <c r="G115" i="11"/>
  <c r="F115" i="11"/>
  <c r="E115" i="11"/>
  <c r="D115" i="11"/>
  <c r="C115" i="11"/>
  <c r="B115" i="11"/>
  <c r="P114" i="11"/>
  <c r="J114" i="11"/>
  <c r="I114" i="11"/>
  <c r="H114" i="11"/>
  <c r="G114" i="11"/>
  <c r="F114" i="11"/>
  <c r="E114" i="11"/>
  <c r="D114" i="11"/>
  <c r="C114" i="11"/>
  <c r="B114" i="11"/>
  <c r="P113" i="11"/>
  <c r="I113" i="11"/>
  <c r="H113" i="11"/>
  <c r="G113" i="11"/>
  <c r="F113" i="11"/>
  <c r="E113" i="11"/>
  <c r="D113" i="11"/>
  <c r="C113" i="11"/>
  <c r="B113" i="11"/>
  <c r="P112" i="11"/>
  <c r="J112" i="11"/>
  <c r="I112" i="11"/>
  <c r="H112" i="11"/>
  <c r="G112" i="11"/>
  <c r="F112" i="11"/>
  <c r="E112" i="11"/>
  <c r="D112" i="11"/>
  <c r="C112" i="11"/>
  <c r="B112" i="11"/>
  <c r="P111" i="11"/>
  <c r="I111" i="11"/>
  <c r="H111" i="11"/>
  <c r="G111" i="11"/>
  <c r="F111" i="11"/>
  <c r="E111" i="11"/>
  <c r="D111" i="11"/>
  <c r="C111" i="11"/>
  <c r="B111" i="11"/>
  <c r="P110" i="11"/>
  <c r="J110" i="11"/>
  <c r="I110" i="11"/>
  <c r="H110" i="11"/>
  <c r="G110" i="11"/>
  <c r="F110" i="11"/>
  <c r="E110" i="11"/>
  <c r="D110" i="11"/>
  <c r="C110" i="11"/>
  <c r="B110" i="11"/>
  <c r="P109" i="11"/>
  <c r="I109" i="11"/>
  <c r="H109" i="11"/>
  <c r="G109" i="11"/>
  <c r="F109" i="11"/>
  <c r="E109" i="11"/>
  <c r="D109" i="11"/>
  <c r="C109" i="11"/>
  <c r="B109" i="11"/>
  <c r="P108" i="11"/>
  <c r="J108" i="11"/>
  <c r="I108" i="11"/>
  <c r="H108" i="11"/>
  <c r="G108" i="11"/>
  <c r="F108" i="11"/>
  <c r="E108" i="11"/>
  <c r="D108" i="11"/>
  <c r="C108" i="11"/>
  <c r="B108" i="11"/>
  <c r="P107" i="11"/>
  <c r="I107" i="11"/>
  <c r="H107" i="11"/>
  <c r="G107" i="11"/>
  <c r="F107" i="11"/>
  <c r="E107" i="11"/>
  <c r="D107" i="11"/>
  <c r="C107" i="11"/>
  <c r="B107" i="11"/>
  <c r="P106" i="11"/>
  <c r="J106" i="11"/>
  <c r="I106" i="11"/>
  <c r="H106" i="11"/>
  <c r="G106" i="11"/>
  <c r="F106" i="11"/>
  <c r="E106" i="11"/>
  <c r="D106" i="11"/>
  <c r="C106" i="11"/>
  <c r="B106" i="11"/>
  <c r="P105" i="11"/>
  <c r="I105" i="11"/>
  <c r="H105" i="11"/>
  <c r="G105" i="11"/>
  <c r="F105" i="11"/>
  <c r="E105" i="11"/>
  <c r="D105" i="11"/>
  <c r="C105" i="11"/>
  <c r="B105" i="11"/>
  <c r="P104" i="11"/>
  <c r="J104" i="11"/>
  <c r="I104" i="11"/>
  <c r="H104" i="11"/>
  <c r="G104" i="11"/>
  <c r="F104" i="11"/>
  <c r="E104" i="11"/>
  <c r="D104" i="11"/>
  <c r="C104" i="11"/>
  <c r="B104" i="11"/>
  <c r="P103" i="11"/>
  <c r="I103" i="11"/>
  <c r="H103" i="11"/>
  <c r="G103" i="11"/>
  <c r="F103" i="11"/>
  <c r="E103" i="11"/>
  <c r="D103" i="11"/>
  <c r="C103" i="11"/>
  <c r="B103" i="11"/>
  <c r="P102" i="11"/>
  <c r="J102" i="11"/>
  <c r="I102" i="11"/>
  <c r="H102" i="11"/>
  <c r="G102" i="11"/>
  <c r="F102" i="11"/>
  <c r="E102" i="11"/>
  <c r="D102" i="11"/>
  <c r="C102" i="11"/>
  <c r="B102" i="11"/>
  <c r="P101" i="11"/>
  <c r="I101" i="11"/>
  <c r="H101" i="11"/>
  <c r="G101" i="11"/>
  <c r="F101" i="11"/>
  <c r="E101" i="11"/>
  <c r="D101" i="11"/>
  <c r="C101" i="11"/>
  <c r="B101" i="11"/>
  <c r="P100" i="11"/>
  <c r="J100" i="11"/>
  <c r="I100" i="11"/>
  <c r="H100" i="11"/>
  <c r="G100" i="11"/>
  <c r="F100" i="11"/>
  <c r="E100" i="11"/>
  <c r="D100" i="11"/>
  <c r="C100" i="11"/>
  <c r="B100" i="11"/>
  <c r="P99" i="11"/>
  <c r="I99" i="11"/>
  <c r="H99" i="11"/>
  <c r="G99" i="11"/>
  <c r="F99" i="11"/>
  <c r="E99" i="11"/>
  <c r="D99" i="11"/>
  <c r="C99" i="11"/>
  <c r="B99" i="11"/>
  <c r="P98" i="11"/>
  <c r="J98" i="11"/>
  <c r="I98" i="11"/>
  <c r="H98" i="11"/>
  <c r="G98" i="11"/>
  <c r="F98" i="11"/>
  <c r="E98" i="11"/>
  <c r="D98" i="11"/>
  <c r="C98" i="11"/>
  <c r="B98" i="11"/>
  <c r="P97" i="11"/>
  <c r="I97" i="11"/>
  <c r="H97" i="11"/>
  <c r="G97" i="11"/>
  <c r="F97" i="11"/>
  <c r="E97" i="11"/>
  <c r="D97" i="11"/>
  <c r="C97" i="11"/>
  <c r="B97" i="11"/>
  <c r="P96" i="11"/>
  <c r="J96" i="11"/>
  <c r="I96" i="11"/>
  <c r="H96" i="11"/>
  <c r="G96" i="11"/>
  <c r="F96" i="11"/>
  <c r="E96" i="11"/>
  <c r="D96" i="11"/>
  <c r="C96" i="11"/>
  <c r="B96" i="11"/>
  <c r="P95" i="11"/>
  <c r="I95" i="11"/>
  <c r="H95" i="11"/>
  <c r="G95" i="11"/>
  <c r="F95" i="11"/>
  <c r="E95" i="11"/>
  <c r="D95" i="11"/>
  <c r="C95" i="11"/>
  <c r="B95" i="11"/>
  <c r="P94" i="11"/>
  <c r="J94" i="11"/>
  <c r="I94" i="11"/>
  <c r="H94" i="11"/>
  <c r="G94" i="11"/>
  <c r="F94" i="11"/>
  <c r="E94" i="11"/>
  <c r="D94" i="11"/>
  <c r="C94" i="11"/>
  <c r="B94" i="11"/>
  <c r="P93" i="11"/>
  <c r="I93" i="11"/>
  <c r="H93" i="11"/>
  <c r="G93" i="11"/>
  <c r="F93" i="11"/>
  <c r="E93" i="11"/>
  <c r="D93" i="11"/>
  <c r="C93" i="11"/>
  <c r="B93" i="11"/>
  <c r="P92" i="11"/>
  <c r="J92" i="11"/>
  <c r="I92" i="11"/>
  <c r="H92" i="11"/>
  <c r="G92" i="11"/>
  <c r="F92" i="11"/>
  <c r="E92" i="11"/>
  <c r="D92" i="11"/>
  <c r="C92" i="11"/>
  <c r="B92" i="11"/>
  <c r="P91" i="11"/>
  <c r="I91" i="11"/>
  <c r="H91" i="11"/>
  <c r="G91" i="11"/>
  <c r="F91" i="11"/>
  <c r="E91" i="11"/>
  <c r="D91" i="11"/>
  <c r="C91" i="11"/>
  <c r="B91" i="11"/>
  <c r="P90" i="11"/>
  <c r="J90" i="11"/>
  <c r="I90" i="11"/>
  <c r="H90" i="11"/>
  <c r="G90" i="11"/>
  <c r="F90" i="11"/>
  <c r="E90" i="11"/>
  <c r="D90" i="11"/>
  <c r="C90" i="11"/>
  <c r="B90" i="11"/>
  <c r="P89" i="11"/>
  <c r="I89" i="11"/>
  <c r="H89" i="11"/>
  <c r="G89" i="11"/>
  <c r="F89" i="11"/>
  <c r="E89" i="11"/>
  <c r="D89" i="11"/>
  <c r="C89" i="11"/>
  <c r="B89" i="11"/>
  <c r="P88" i="11"/>
  <c r="J88" i="11"/>
  <c r="I88" i="11"/>
  <c r="H88" i="11"/>
  <c r="G88" i="11"/>
  <c r="F88" i="11"/>
  <c r="E88" i="11"/>
  <c r="D88" i="11"/>
  <c r="C88" i="11"/>
  <c r="B88" i="11"/>
  <c r="P87" i="11"/>
  <c r="I87" i="11"/>
  <c r="H87" i="11"/>
  <c r="G87" i="11"/>
  <c r="F87" i="11"/>
  <c r="E87" i="11"/>
  <c r="D87" i="11"/>
  <c r="C87" i="11"/>
  <c r="B87" i="11"/>
  <c r="P86" i="11"/>
  <c r="J86" i="11"/>
  <c r="I86" i="11"/>
  <c r="H86" i="11"/>
  <c r="G86" i="11"/>
  <c r="F86" i="11"/>
  <c r="E86" i="11"/>
  <c r="D86" i="11"/>
  <c r="C86" i="11"/>
  <c r="B86" i="11"/>
  <c r="P85" i="11"/>
  <c r="I85" i="11"/>
  <c r="H85" i="11"/>
  <c r="G85" i="11"/>
  <c r="F85" i="11"/>
  <c r="E85" i="11"/>
  <c r="D85" i="11"/>
  <c r="C85" i="11"/>
  <c r="B85" i="11"/>
  <c r="P84" i="11"/>
  <c r="J84" i="11"/>
  <c r="I84" i="11"/>
  <c r="H84" i="11"/>
  <c r="G84" i="11"/>
  <c r="F84" i="11"/>
  <c r="E84" i="11"/>
  <c r="D84" i="11"/>
  <c r="C84" i="11"/>
  <c r="B84" i="11"/>
  <c r="P83" i="11"/>
  <c r="I83" i="11"/>
  <c r="H83" i="11"/>
  <c r="G83" i="11"/>
  <c r="F83" i="11"/>
  <c r="E83" i="11"/>
  <c r="D83" i="11"/>
  <c r="C83" i="11"/>
  <c r="B83" i="11"/>
  <c r="P82" i="11"/>
  <c r="J82" i="11"/>
  <c r="I82" i="11"/>
  <c r="H82" i="11"/>
  <c r="G82" i="11"/>
  <c r="F82" i="11"/>
  <c r="E82" i="11"/>
  <c r="D82" i="11"/>
  <c r="C82" i="11"/>
  <c r="B82" i="11"/>
  <c r="P81" i="11"/>
  <c r="I81" i="11"/>
  <c r="H81" i="11"/>
  <c r="G81" i="11"/>
  <c r="F81" i="11"/>
  <c r="E81" i="11"/>
  <c r="D81" i="11"/>
  <c r="C81" i="11"/>
  <c r="B81" i="11"/>
  <c r="P80" i="11"/>
  <c r="J80" i="11"/>
  <c r="I80" i="11"/>
  <c r="H80" i="11"/>
  <c r="G80" i="11"/>
  <c r="F80" i="11"/>
  <c r="E80" i="11"/>
  <c r="D80" i="11"/>
  <c r="C80" i="11"/>
  <c r="B80" i="11"/>
  <c r="P79" i="11"/>
  <c r="I79" i="11"/>
  <c r="H79" i="11"/>
  <c r="G79" i="11"/>
  <c r="F79" i="11"/>
  <c r="E79" i="11"/>
  <c r="D79" i="11"/>
  <c r="C79" i="11"/>
  <c r="B79" i="11"/>
  <c r="P78" i="11"/>
  <c r="J78" i="11"/>
  <c r="I78" i="11"/>
  <c r="H78" i="11"/>
  <c r="G78" i="11"/>
  <c r="F78" i="11"/>
  <c r="E78" i="11"/>
  <c r="D78" i="11"/>
  <c r="C78" i="11"/>
  <c r="B78" i="11"/>
  <c r="P77" i="11"/>
  <c r="J77" i="11"/>
  <c r="I77" i="11"/>
  <c r="H77" i="11"/>
  <c r="G77" i="11"/>
  <c r="F77" i="11"/>
  <c r="E77" i="11"/>
  <c r="D77" i="11"/>
  <c r="C77" i="11"/>
  <c r="B77" i="11"/>
  <c r="P76" i="11"/>
  <c r="J76" i="11"/>
  <c r="I76" i="11"/>
  <c r="H76" i="11"/>
  <c r="G76" i="11"/>
  <c r="F76" i="11"/>
  <c r="E76" i="11"/>
  <c r="D76" i="11"/>
  <c r="C76" i="11"/>
  <c r="B76" i="11"/>
  <c r="P75" i="11"/>
  <c r="J75" i="11"/>
  <c r="I75" i="11"/>
  <c r="H75" i="11"/>
  <c r="G75" i="11"/>
  <c r="F75" i="11"/>
  <c r="E75" i="11"/>
  <c r="D75" i="11"/>
  <c r="C75" i="11"/>
  <c r="B75" i="11"/>
  <c r="P74" i="11"/>
  <c r="J74" i="11"/>
  <c r="I74" i="11"/>
  <c r="H74" i="11"/>
  <c r="G74" i="11"/>
  <c r="F74" i="11"/>
  <c r="E74" i="11"/>
  <c r="D74" i="11"/>
  <c r="C74" i="11"/>
  <c r="B74" i="11"/>
  <c r="P73" i="11"/>
  <c r="J73" i="11"/>
  <c r="I73" i="11"/>
  <c r="H73" i="11"/>
  <c r="G73" i="11"/>
  <c r="F73" i="11"/>
  <c r="E73" i="11"/>
  <c r="D73" i="11"/>
  <c r="C73" i="11"/>
  <c r="B73" i="11"/>
  <c r="P72" i="11"/>
  <c r="J72" i="11"/>
  <c r="I72" i="11"/>
  <c r="H72" i="11"/>
  <c r="G72" i="11"/>
  <c r="F72" i="11"/>
  <c r="E72" i="11"/>
  <c r="D72" i="11"/>
  <c r="C72" i="11"/>
  <c r="B72" i="11"/>
  <c r="P71" i="11"/>
  <c r="J71" i="11"/>
  <c r="I71" i="11"/>
  <c r="H71" i="11"/>
  <c r="G71" i="11"/>
  <c r="F71" i="11"/>
  <c r="E71" i="11"/>
  <c r="D71" i="11"/>
  <c r="C71" i="11"/>
  <c r="B71" i="11"/>
  <c r="P70" i="11"/>
  <c r="J70" i="11"/>
  <c r="I70" i="11"/>
  <c r="H70" i="11"/>
  <c r="G70" i="11"/>
  <c r="F70" i="11"/>
  <c r="E70" i="11"/>
  <c r="D70" i="11"/>
  <c r="C70" i="11"/>
  <c r="B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J27" i="11"/>
  <c r="I27" i="11"/>
  <c r="H27" i="11"/>
  <c r="G27" i="11"/>
  <c r="F27" i="11"/>
  <c r="E27" i="11"/>
  <c r="D27" i="11"/>
  <c r="C27" i="11"/>
  <c r="B27" i="11"/>
  <c r="P26" i="11"/>
  <c r="J26" i="11"/>
  <c r="I26" i="11"/>
  <c r="H26" i="11"/>
  <c r="G26" i="11"/>
  <c r="F26" i="11"/>
  <c r="E26" i="11"/>
  <c r="D26" i="11"/>
  <c r="C26" i="11"/>
  <c r="B26" i="11"/>
  <c r="P25" i="11"/>
  <c r="J25" i="11"/>
  <c r="I25" i="11"/>
  <c r="H25" i="11"/>
  <c r="G25" i="11"/>
  <c r="F25" i="11"/>
  <c r="E25" i="11"/>
  <c r="D25" i="11"/>
  <c r="C25" i="11"/>
  <c r="B25" i="11"/>
  <c r="P24" i="11"/>
  <c r="J24" i="11"/>
  <c r="I24" i="11"/>
  <c r="H24" i="11"/>
  <c r="G24" i="11"/>
  <c r="F24" i="11"/>
  <c r="E24" i="11"/>
  <c r="D24" i="11"/>
  <c r="C24" i="11"/>
  <c r="B24" i="11"/>
  <c r="P23" i="11"/>
  <c r="J23" i="11"/>
  <c r="I23" i="11"/>
  <c r="H23" i="11"/>
  <c r="G23" i="11"/>
  <c r="F23" i="11"/>
  <c r="E23" i="11"/>
  <c r="D23" i="11"/>
  <c r="C23" i="11"/>
  <c r="B23" i="11"/>
  <c r="P22" i="11"/>
  <c r="J22" i="11"/>
  <c r="I22" i="11"/>
  <c r="H22" i="11"/>
  <c r="G22" i="11"/>
  <c r="F22" i="11"/>
  <c r="E22" i="11"/>
  <c r="D22" i="11"/>
  <c r="C22" i="11"/>
  <c r="B22" i="11"/>
  <c r="P21" i="11"/>
  <c r="J21" i="11"/>
  <c r="I21" i="11"/>
  <c r="H21" i="11"/>
  <c r="G21" i="11"/>
  <c r="F21" i="11"/>
  <c r="E21" i="11"/>
  <c r="D21" i="11"/>
  <c r="C21" i="11"/>
  <c r="B21" i="11"/>
  <c r="P20" i="11"/>
  <c r="J20" i="11"/>
  <c r="I20" i="11"/>
  <c r="H20" i="11"/>
  <c r="G20" i="11"/>
  <c r="F20" i="11"/>
  <c r="E20" i="11"/>
  <c r="D20" i="11"/>
  <c r="C20" i="11"/>
  <c r="B20" i="11"/>
  <c r="P19" i="11"/>
  <c r="J19" i="11"/>
  <c r="I19" i="11"/>
  <c r="H19" i="11"/>
  <c r="G19" i="11"/>
  <c r="F19" i="11"/>
  <c r="E19" i="11"/>
  <c r="D19" i="11"/>
  <c r="C19" i="11"/>
  <c r="B19" i="11"/>
  <c r="P18" i="11"/>
  <c r="J18" i="11"/>
  <c r="I18" i="11"/>
  <c r="H18" i="11"/>
  <c r="G18" i="11"/>
  <c r="F18" i="11"/>
  <c r="E18" i="11"/>
  <c r="D18" i="11"/>
  <c r="C18" i="11"/>
  <c r="B18" i="11"/>
  <c r="P17" i="11"/>
  <c r="J17" i="11"/>
  <c r="I17" i="11"/>
  <c r="H17" i="11"/>
  <c r="G17" i="11"/>
  <c r="F17" i="11"/>
  <c r="E17" i="11"/>
  <c r="D17" i="11"/>
  <c r="C17" i="11"/>
  <c r="B17" i="11"/>
  <c r="P16" i="11"/>
  <c r="J16" i="11"/>
  <c r="I16" i="11"/>
  <c r="H16" i="11"/>
  <c r="G16" i="11"/>
  <c r="F16" i="11"/>
  <c r="E16" i="11"/>
  <c r="D16" i="11"/>
  <c r="C16" i="11"/>
  <c r="B16" i="11"/>
  <c r="P15" i="11"/>
  <c r="J15" i="11"/>
  <c r="I15" i="11"/>
  <c r="H15" i="11"/>
  <c r="G15" i="11"/>
  <c r="F15" i="11"/>
  <c r="E15" i="11"/>
  <c r="D15" i="11"/>
  <c r="C15" i="11"/>
  <c r="B15" i="11"/>
  <c r="P14" i="11"/>
  <c r="J14" i="11"/>
  <c r="I14" i="11"/>
  <c r="H14" i="11"/>
  <c r="G14" i="11"/>
  <c r="F14" i="11"/>
  <c r="E14" i="11"/>
  <c r="D14" i="11"/>
  <c r="C14" i="11"/>
  <c r="B14" i="11"/>
  <c r="P13" i="11"/>
  <c r="J13" i="11"/>
  <c r="I13" i="11"/>
  <c r="H13" i="11"/>
  <c r="G13" i="11"/>
  <c r="F13" i="11"/>
  <c r="E13" i="11"/>
  <c r="D13" i="11"/>
  <c r="C13" i="11"/>
  <c r="B13" i="11"/>
  <c r="P12" i="11"/>
  <c r="J12" i="11"/>
  <c r="I12" i="11"/>
  <c r="H12" i="11"/>
  <c r="G12" i="11"/>
  <c r="F12" i="11"/>
  <c r="E12" i="11"/>
  <c r="D12" i="11"/>
  <c r="C12" i="11"/>
  <c r="B12" i="11"/>
  <c r="P11" i="11"/>
  <c r="J11" i="11"/>
  <c r="I11" i="11"/>
  <c r="H11" i="11"/>
  <c r="G11" i="11"/>
  <c r="F11" i="11"/>
  <c r="E11" i="11"/>
  <c r="D11" i="11"/>
  <c r="C11" i="11"/>
  <c r="B11" i="11"/>
  <c r="P10" i="11"/>
  <c r="J10" i="11"/>
  <c r="I10" i="11"/>
  <c r="H10" i="11"/>
  <c r="G10" i="11"/>
  <c r="F10" i="11"/>
  <c r="E10" i="11"/>
  <c r="D10" i="11"/>
  <c r="C10" i="11"/>
  <c r="B10" i="11"/>
  <c r="P9" i="11"/>
  <c r="J9" i="11"/>
  <c r="I9" i="11"/>
  <c r="H9" i="11"/>
  <c r="G9" i="11"/>
  <c r="F9" i="11"/>
  <c r="E9" i="11"/>
  <c r="D9" i="11"/>
  <c r="C9" i="11"/>
  <c r="B9" i="11"/>
  <c r="P8" i="11"/>
  <c r="J8" i="11"/>
  <c r="I8" i="11"/>
  <c r="H8" i="11"/>
  <c r="G8" i="11"/>
  <c r="F8" i="11"/>
  <c r="E8" i="11"/>
  <c r="D8" i="11"/>
  <c r="C8" i="11"/>
  <c r="B8" i="11"/>
  <c r="P7" i="11"/>
  <c r="J7" i="11"/>
  <c r="I7" i="11"/>
  <c r="H7" i="11"/>
  <c r="G7" i="11"/>
  <c r="F7" i="11"/>
  <c r="E7" i="11"/>
  <c r="D7" i="11"/>
  <c r="C7" i="11"/>
  <c r="B7" i="11"/>
  <c r="P6" i="11"/>
  <c r="J6" i="11"/>
  <c r="I6" i="11"/>
  <c r="H6" i="11"/>
  <c r="G6" i="11"/>
  <c r="F6" i="11"/>
  <c r="E6" i="11"/>
  <c r="D6" i="11"/>
  <c r="C6" i="11"/>
  <c r="B6" i="11"/>
  <c r="P5" i="11"/>
  <c r="J5" i="11"/>
  <c r="I5" i="11"/>
  <c r="H5" i="11"/>
  <c r="G5" i="11"/>
  <c r="F5" i="11"/>
  <c r="E5" i="11"/>
  <c r="D5" i="11"/>
  <c r="C5" i="11"/>
  <c r="B5" i="11"/>
  <c r="P4" i="11"/>
  <c r="J4" i="11"/>
  <c r="I4" i="11"/>
  <c r="H4" i="11"/>
  <c r="G4" i="11"/>
  <c r="F4" i="11"/>
  <c r="E4" i="11"/>
  <c r="D4" i="11"/>
  <c r="C4" i="11"/>
  <c r="B4" i="11"/>
  <c r="AS14" i="10" l="1"/>
  <c r="AS13" i="10"/>
  <c r="AS8" i="10"/>
  <c r="AS9" i="10"/>
  <c r="AS10" i="10"/>
  <c r="AS11" i="10"/>
  <c r="AS12" i="10"/>
  <c r="AS6" i="10"/>
  <c r="AS7" i="10"/>
  <c r="D12" i="17" l="1"/>
  <c r="E12" i="17"/>
  <c r="F12" i="17"/>
  <c r="D7" i="17"/>
  <c r="E7" i="17"/>
  <c r="F7" i="17"/>
  <c r="D9" i="17"/>
  <c r="E9" i="17"/>
  <c r="F9" i="17"/>
  <c r="D5" i="17"/>
  <c r="E5" i="17"/>
  <c r="F5" i="17"/>
  <c r="D6" i="17"/>
  <c r="E6" i="17"/>
  <c r="F6" i="17"/>
  <c r="D11" i="17"/>
  <c r="E11" i="17"/>
  <c r="F11" i="17"/>
  <c r="D8" i="17"/>
  <c r="E8" i="17"/>
  <c r="F8" i="17"/>
  <c r="D10" i="17"/>
  <c r="E10" i="17"/>
  <c r="F10" i="17"/>
  <c r="B6" i="12" l="1"/>
  <c r="C6" i="12"/>
  <c r="D6" i="12"/>
  <c r="E6" i="12"/>
  <c r="F6" i="12"/>
  <c r="G6" i="12"/>
  <c r="H6" i="12"/>
  <c r="I6" i="12"/>
  <c r="J6" i="12"/>
  <c r="B7" i="12"/>
  <c r="C7" i="12"/>
  <c r="D7" i="12"/>
  <c r="E7" i="12"/>
  <c r="F7" i="12"/>
  <c r="G7" i="12"/>
  <c r="H7" i="12"/>
  <c r="I7" i="12"/>
  <c r="J7" i="12"/>
  <c r="B8" i="12"/>
  <c r="C8" i="12"/>
  <c r="D8" i="12"/>
  <c r="E8" i="12"/>
  <c r="F8" i="12"/>
  <c r="G8" i="12"/>
  <c r="H8" i="12"/>
  <c r="I8" i="12"/>
  <c r="J8" i="12"/>
  <c r="B4" i="12"/>
  <c r="C4" i="12"/>
  <c r="D4" i="12"/>
  <c r="E4" i="12"/>
  <c r="F4" i="12"/>
  <c r="G4" i="12"/>
  <c r="H4" i="12"/>
  <c r="I4" i="12"/>
  <c r="J4" i="12"/>
  <c r="J5" i="12"/>
  <c r="I5" i="12"/>
  <c r="H5" i="12"/>
  <c r="G5" i="12"/>
  <c r="F5" i="12"/>
  <c r="E5" i="12"/>
  <c r="D5" i="12"/>
  <c r="C5" i="12"/>
  <c r="B5" i="12"/>
  <c r="D13" i="17" l="1"/>
  <c r="F13" i="17"/>
  <c r="E13" i="17"/>
</calcChain>
</file>

<file path=xl/sharedStrings.xml><?xml version="1.0" encoding="utf-8"?>
<sst xmlns="http://schemas.openxmlformats.org/spreadsheetml/2006/main" count="1373" uniqueCount="513">
  <si>
    <t>비고</t>
    <phoneticPr fontId="1" type="noConversion"/>
  </si>
  <si>
    <t>연구국가</t>
    <phoneticPr fontId="1" type="noConversion"/>
  </si>
  <si>
    <t>결과변수</t>
    <phoneticPr fontId="1" type="noConversion"/>
  </si>
  <si>
    <t>정의</t>
    <phoneticPr fontId="1" type="noConversion"/>
  </si>
  <si>
    <t>측정시점
(개월)</t>
    <phoneticPr fontId="1" type="noConversion"/>
  </si>
  <si>
    <t>중재군</t>
    <phoneticPr fontId="1" type="noConversion"/>
  </si>
  <si>
    <t>대조군</t>
    <phoneticPr fontId="1" type="noConversion"/>
  </si>
  <si>
    <t>두 군간 차이</t>
    <phoneticPr fontId="1" type="noConversion"/>
  </si>
  <si>
    <t xml:space="preserve">mean </t>
    <phoneticPr fontId="1" type="noConversion"/>
  </si>
  <si>
    <t>SD</t>
    <phoneticPr fontId="1" type="noConversion"/>
  </si>
  <si>
    <t>P value</t>
    <phoneticPr fontId="1" type="noConversion"/>
  </si>
  <si>
    <t>연속형 결과변수</t>
    <phoneticPr fontId="1" type="noConversion"/>
  </si>
  <si>
    <t>범주형 결과변수</t>
    <phoneticPr fontId="1" type="noConversion"/>
  </si>
  <si>
    <t>대조군(C)</t>
    <phoneticPr fontId="1" type="noConversion"/>
  </si>
  <si>
    <t>연구대상자 수</t>
    <phoneticPr fontId="1" type="noConversion"/>
  </si>
  <si>
    <t>추적관찰기간
(개월)</t>
    <phoneticPr fontId="1" type="noConversion"/>
  </si>
  <si>
    <t>*NRCT는 single arm이 아닌 비무작위 비교연구</t>
    <phoneticPr fontId="1" type="noConversion"/>
  </si>
  <si>
    <t>선택/배제기준</t>
    <phoneticPr fontId="1" type="noConversion"/>
  </si>
  <si>
    <t>중재군(I)</t>
    <phoneticPr fontId="1" type="noConversion"/>
  </si>
  <si>
    <t>비교군 수
(2군, 3군 등)</t>
    <phoneticPr fontId="1" type="noConversion"/>
  </si>
  <si>
    <t>평균연령 (세)
전체 평균, 또는 각 군별 평균</t>
    <phoneticPr fontId="1" type="noConversion"/>
  </si>
  <si>
    <t>남성
(%)</t>
    <phoneticPr fontId="1" type="noConversion"/>
  </si>
  <si>
    <t>3군</t>
    <phoneticPr fontId="1" type="noConversion"/>
  </si>
  <si>
    <t>결과지표명</t>
    <phoneticPr fontId="1" type="noConversion"/>
  </si>
  <si>
    <t>변화량 SD</t>
    <phoneticPr fontId="1" type="noConversion"/>
  </si>
  <si>
    <t>N</t>
    <phoneticPr fontId="1" type="noConversion"/>
  </si>
  <si>
    <t>중재군명</t>
    <phoneticPr fontId="1" type="noConversion"/>
  </si>
  <si>
    <t>대조군명</t>
    <phoneticPr fontId="1" type="noConversion"/>
  </si>
  <si>
    <t>하위그룹</t>
    <phoneticPr fontId="1" type="noConversion"/>
  </si>
  <si>
    <t>event</t>
    <phoneticPr fontId="1" type="noConversion"/>
  </si>
  <si>
    <t>Total N</t>
    <phoneticPr fontId="1" type="noConversion"/>
  </si>
  <si>
    <t>OR, RR, HR</t>
    <phoneticPr fontId="1" type="noConversion"/>
  </si>
  <si>
    <t>95% CI</t>
    <phoneticPr fontId="1" type="noConversion"/>
  </si>
  <si>
    <t>risk rate</t>
    <phoneticPr fontId="1" type="noConversion"/>
  </si>
  <si>
    <t>단위</t>
    <phoneticPr fontId="1" type="noConversion"/>
  </si>
  <si>
    <t>1. 선택문헌의 특성</t>
    <phoneticPr fontId="1" type="noConversion"/>
  </si>
  <si>
    <t xml:space="preserve">no. </t>
    <phoneticPr fontId="1" type="noConversion"/>
  </si>
  <si>
    <t>대상자 모집기간</t>
    <phoneticPr fontId="1" type="noConversion"/>
  </si>
  <si>
    <t>질환명</t>
    <phoneticPr fontId="1" type="noConversion"/>
  </si>
  <si>
    <t>상세 질환분류</t>
    <phoneticPr fontId="1" type="noConversion"/>
  </si>
  <si>
    <t>급성, 아급성, 만성 등</t>
    <phoneticPr fontId="1" type="noConversion"/>
  </si>
  <si>
    <t>특이적인것 기재(예.  특정 도구 몇 점 이상인 사람만 선택,  진단일 기준 O개월내 선택 등)</t>
    <phoneticPr fontId="1" type="noConversion"/>
  </si>
  <si>
    <t>중재군 프로그램
주당횟수, 회당 시간, 프로그램 기간</t>
    <phoneticPr fontId="1" type="noConversion"/>
  </si>
  <si>
    <t>중재군기기명</t>
    <phoneticPr fontId="1" type="noConversion"/>
  </si>
  <si>
    <t>중재군기기분류</t>
    <phoneticPr fontId="1" type="noConversion"/>
  </si>
  <si>
    <t>프로그램
주당횟수, 회당 시간, 프로그램 기간</t>
    <phoneticPr fontId="1" type="noConversion"/>
  </si>
  <si>
    <t>대조/중재군명</t>
    <phoneticPr fontId="1" type="noConversion"/>
  </si>
  <si>
    <t>대조군 프로그램
주당횟수, 회당 시간, 프로그램 기간</t>
    <phoneticPr fontId="1" type="noConversion"/>
  </si>
  <si>
    <t>대조군 기기</t>
    <phoneticPr fontId="1" type="noConversion"/>
  </si>
  <si>
    <t>기기 및 기기분류*(중재군일경우)</t>
    <phoneticPr fontId="1" type="noConversion"/>
  </si>
  <si>
    <t>기저특성</t>
    <phoneticPr fontId="1" type="noConversion"/>
  </si>
  <si>
    <t>추가지표3</t>
    <phoneticPr fontId="1" type="noConversion"/>
  </si>
  <si>
    <t>측정도구/ 단위</t>
    <phoneticPr fontId="1" type="noConversion"/>
  </si>
  <si>
    <t>1저자 (연도)</t>
    <phoneticPr fontId="1" type="noConversion"/>
  </si>
  <si>
    <t xml:space="preserve">Trial명(NCT no.)
(있는 경우)
예. </t>
    <phoneticPr fontId="1" type="noConversion"/>
  </si>
  <si>
    <t>참여기관
(1, 2 등)</t>
    <phoneticPr fontId="1" type="noConversion"/>
  </si>
  <si>
    <t>총</t>
    <phoneticPr fontId="1" type="noConversion"/>
  </si>
  <si>
    <t>중재군
(N명)</t>
    <phoneticPr fontId="1" type="noConversion"/>
  </si>
  <si>
    <t>대조군
(N명</t>
    <phoneticPr fontId="1" type="noConversion"/>
  </si>
  <si>
    <t>3군일 경우
중재, 대조 여부(N)
예: 대조250명)</t>
    <phoneticPr fontId="1" type="noConversion"/>
  </si>
  <si>
    <t>탈락률(%)
전체(중재 vs. 대조)</t>
    <phoneticPr fontId="1" type="noConversion"/>
  </si>
  <si>
    <t>유병기간</t>
    <phoneticPr fontId="1" type="noConversion"/>
  </si>
  <si>
    <t>장애 및 질환관련 지표명 1</t>
    <phoneticPr fontId="1" type="noConversion"/>
  </si>
  <si>
    <t>장애 및 질환관련 지표명 2</t>
    <phoneticPr fontId="1" type="noConversion"/>
  </si>
  <si>
    <t>질환 타입</t>
    <phoneticPr fontId="1" type="noConversion"/>
  </si>
  <si>
    <t>결과1</t>
    <phoneticPr fontId="1" type="noConversion"/>
  </si>
  <si>
    <t>결과2</t>
    <phoneticPr fontId="1" type="noConversion"/>
  </si>
  <si>
    <t>결과3</t>
    <phoneticPr fontId="1" type="noConversion"/>
  </si>
  <si>
    <t>중재군 치료법수(로봇 단독=1, 로봇+물리치료=2, 로봇+물리치료+보토스=3 등)</t>
    <phoneticPr fontId="1" type="noConversion"/>
  </si>
  <si>
    <t>중재기기 설명</t>
    <phoneticPr fontId="1" type="noConversion"/>
  </si>
  <si>
    <t>대조군 설명</t>
    <phoneticPr fontId="1" type="noConversion"/>
  </si>
  <si>
    <t>연구설계
(RCT, NRCT)</t>
    <phoneticPr fontId="1" type="noConversion"/>
  </si>
  <si>
    <t>연구설계</t>
    <phoneticPr fontId="1" type="noConversion"/>
  </si>
  <si>
    <t>no.</t>
    <phoneticPr fontId="1" type="noConversion"/>
  </si>
  <si>
    <t>보행</t>
    <phoneticPr fontId="1" type="noConversion"/>
  </si>
  <si>
    <t>결과그룹</t>
    <phoneticPr fontId="1" type="noConversion"/>
  </si>
  <si>
    <t>최종-기저평균차(변화량)</t>
    <phoneticPr fontId="1" type="noConversion"/>
  </si>
  <si>
    <t>저자결론</t>
    <phoneticPr fontId="1" type="noConversion"/>
  </si>
  <si>
    <t>m</t>
    <phoneticPr fontId="1" type="noConversion"/>
  </si>
  <si>
    <t>NR</t>
    <phoneticPr fontId="1" type="noConversion"/>
  </si>
  <si>
    <t>중재군 병행요법수</t>
    <phoneticPr fontId="1" type="noConversion"/>
  </si>
  <si>
    <t>로봇분류</t>
    <phoneticPr fontId="1" type="noConversion"/>
  </si>
  <si>
    <t>로봇 기기명</t>
    <phoneticPr fontId="1" type="noConversion"/>
  </si>
  <si>
    <t>질환</t>
    <phoneticPr fontId="1" type="noConversion"/>
  </si>
  <si>
    <t>질환분류</t>
    <phoneticPr fontId="1" type="noConversion"/>
  </si>
  <si>
    <t>1. 판단근거</t>
    <phoneticPr fontId="1" type="noConversion"/>
  </si>
  <si>
    <t>1. 무작위 배정순서 생성(Random sequence generation)</t>
    <phoneticPr fontId="1" type="noConversion"/>
  </si>
  <si>
    <t>2. 배정순서 은폐(Allocation concealment)</t>
    <phoneticPr fontId="1" type="noConversion"/>
  </si>
  <si>
    <t>3. 연구참여자, 연구자에 대한 눈가림(Blinding o$$F participants and personnel)</t>
    <phoneticPr fontId="1" type="noConversion"/>
  </si>
  <si>
    <t>4. 결과평가에 대한 눈가림(Blinding o$$F outcome assessment)</t>
    <phoneticPr fontId="1" type="noConversion"/>
  </si>
  <si>
    <t>5. 불충분한 결과자료(Incomplete outcome data)</t>
    <phoneticPr fontId="1" type="noConversion"/>
  </si>
  <si>
    <t>6. 선택적 보고(Selective reporting)</t>
    <phoneticPr fontId="1" type="noConversion"/>
  </si>
  <si>
    <t>8. 판단근거</t>
    <phoneticPr fontId="1" type="noConversion"/>
  </si>
  <si>
    <t>7. 판단근거</t>
    <phoneticPr fontId="1" type="noConversion"/>
  </si>
  <si>
    <t>6. 판단근거</t>
    <phoneticPr fontId="1" type="noConversion"/>
  </si>
  <si>
    <t>5. 판단근거</t>
    <phoneticPr fontId="1" type="noConversion"/>
  </si>
  <si>
    <t>4. 판단근거</t>
    <phoneticPr fontId="1" type="noConversion"/>
  </si>
  <si>
    <t>3. 판단근거</t>
    <phoneticPr fontId="1" type="noConversion"/>
  </si>
  <si>
    <t>2. 판단근거</t>
    <phoneticPr fontId="1" type="noConversion"/>
  </si>
  <si>
    <t>L</t>
    <phoneticPr fontId="1" type="noConversion"/>
  </si>
  <si>
    <t>H</t>
    <phoneticPr fontId="1" type="noConversion"/>
  </si>
  <si>
    <t>L: 낮음, H: 높음, U: 불확실, N: 해당없음</t>
    <phoneticPr fontId="1" type="noConversion"/>
  </si>
  <si>
    <t>7. 대상군 비교가능성</t>
    <phoneticPr fontId="1" type="noConversion"/>
  </si>
  <si>
    <t>8. 민간연구지원 비뚤림</t>
    <phoneticPr fontId="1" type="noConversion"/>
  </si>
  <si>
    <t xml:space="preserve">주요결과가 보행거리, 속도 등  객관적인 눈가림 여부에 영향을 받지 않는 경우 </t>
    <phoneticPr fontId="1" type="noConversion"/>
  </si>
  <si>
    <t>방법에 제시한 결과 보고함</t>
    <phoneticPr fontId="1" type="noConversion"/>
  </si>
  <si>
    <t>-</t>
    <phoneticPr fontId="1" type="noConversion"/>
  </si>
  <si>
    <t>6MWT</t>
    <phoneticPr fontId="1" type="noConversion"/>
  </si>
  <si>
    <t>s</t>
    <phoneticPr fontId="1" type="noConversion"/>
  </si>
  <si>
    <t>이탈리아</t>
    <phoneticPr fontId="1" type="noConversion"/>
  </si>
  <si>
    <t>Cadence</t>
    <phoneticPr fontId="1" type="noConversion"/>
  </si>
  <si>
    <t>m/s</t>
    <phoneticPr fontId="1" type="noConversion"/>
  </si>
  <si>
    <t>Step Width</t>
    <phoneticPr fontId="1" type="noConversion"/>
  </si>
  <si>
    <t>U</t>
    <phoneticPr fontId="1" type="noConversion"/>
  </si>
  <si>
    <t>언급없음</t>
    <phoneticPr fontId="1" type="noConversion"/>
  </si>
  <si>
    <t>RCT</t>
    <phoneticPr fontId="1" type="noConversion"/>
  </si>
  <si>
    <t>Lokomat</t>
    <phoneticPr fontId="1" type="noConversion"/>
  </si>
  <si>
    <t>Galli (2016)</t>
  </si>
  <si>
    <t>G-EO system</t>
    <phoneticPr fontId="1" type="noConversion"/>
  </si>
  <si>
    <t>기존재활</t>
    <phoneticPr fontId="1" type="noConversion"/>
  </si>
  <si>
    <t>Capecci (2019)</t>
  </si>
  <si>
    <t>Treadmill training</t>
    <phoneticPr fontId="1" type="noConversion"/>
  </si>
  <si>
    <t>Clerici (2017)</t>
  </si>
  <si>
    <t>Lokomat</t>
  </si>
  <si>
    <t>Multidisciplinary Intensive Rehabilitation Treatment (MIRT)</t>
    <phoneticPr fontId="1" type="noConversion"/>
  </si>
  <si>
    <t>Furnari (2017)</t>
  </si>
  <si>
    <t>Robotic-assisted gait training+conventional exercise program</t>
    <phoneticPr fontId="1" type="noConversion"/>
  </si>
  <si>
    <t>Picelli (2015)</t>
  </si>
  <si>
    <t>Robotic gait training</t>
    <phoneticPr fontId="1" type="noConversion"/>
  </si>
  <si>
    <t>Gait Trainer GT1</t>
    <phoneticPr fontId="1" type="noConversion"/>
  </si>
  <si>
    <t>Gait-Trainer GT1</t>
    <phoneticPr fontId="1" type="noConversion"/>
  </si>
  <si>
    <t>Physical Therapy</t>
    <phoneticPr fontId="1" type="noConversion"/>
  </si>
  <si>
    <t>Picelli (2013)</t>
  </si>
  <si>
    <t>GT1</t>
    <phoneticPr fontId="1" type="noConversion"/>
  </si>
  <si>
    <t>Carda (2012)</t>
  </si>
  <si>
    <t>NCT01302184</t>
    <phoneticPr fontId="1" type="noConversion"/>
  </si>
  <si>
    <t>2010.10-2011.4</t>
    <phoneticPr fontId="1" type="noConversion"/>
  </si>
  <si>
    <t>&lt;inclusion&gt;
ㆍUK brain bakn criteria로 파킨슨 진단받음
ㆍ75세미만
ㆍHoehn and Yahr의 구분에 따라 질병단계 3단계 미만
ㆍ연구 참여 6개월 내로 다른 트레드밀 치료나 다른 형태 보행치료 받은적 없는 사람
ㆍ독립적으로 보행가능한 사람
&lt;exclusion&gt;
ㆍ레보도파 치료를 참여 6개월 전에 시작
ㆍ의학적 혹은 신경학적으로 보행에 문제 있는 사람(근골격계 질환, 하지 고관절대체술, 심혈관게 질환(4주이내), 심근경색, 조절이 되지 않는 고혈압(180/110이상), 심장마비(NYHA&gt;=3), 기립성저혈압, 
ㆍ몸무게 100kg이상
ㆍ호흡계 질환
ㆍ기타 신경계 질환이나 치매, 교정안되는 시력
ㆍ심뇌자극시술을 6개월 이내로 받을계획이 잇는 사람</t>
    <phoneticPr fontId="1" type="noConversion"/>
  </si>
  <si>
    <t>ㆍ중재군: 67.9세
ㆍ대조군: 67세</t>
    <phoneticPr fontId="1" type="noConversion"/>
  </si>
  <si>
    <t>ㆍ중재군: 3.73년
ㆍ대조군: 3.73년</t>
    <phoneticPr fontId="1" type="noConversion"/>
  </si>
  <si>
    <t>Hoehn-Yahr stage</t>
    <phoneticPr fontId="1" type="noConversion"/>
  </si>
  <si>
    <t>중재군: 2.17
대조군 2.23</t>
    <phoneticPr fontId="1" type="noConversion"/>
  </si>
  <si>
    <t>Charlsons Index</t>
    <phoneticPr fontId="1" type="noConversion"/>
  </si>
  <si>
    <t>중재군: 2.93
대조군: 2.6</t>
    <phoneticPr fontId="1" type="noConversion"/>
  </si>
  <si>
    <t>MMSE</t>
    <phoneticPr fontId="1" type="noConversion"/>
  </si>
  <si>
    <t>중재군:25.94
대조군 25.52</t>
    <phoneticPr fontId="1" type="noConversion"/>
  </si>
  <si>
    <t>로봇치료가 초기 파킨슨 환자 치료에 우선적으로 쓸수는 없음, 하지만 6개월 정도 지속되면 긍정적인 효과를 볼 수 도 있음</t>
    <phoneticPr fontId="1" type="noConversion"/>
  </si>
  <si>
    <t>6WMT</t>
    <phoneticPr fontId="1" type="noConversion"/>
  </si>
  <si>
    <t>10mWT</t>
    <phoneticPr fontId="1" type="noConversion"/>
  </si>
  <si>
    <t>TUG</t>
    <phoneticPr fontId="1" type="noConversion"/>
  </si>
  <si>
    <t>UPDRS III</t>
    <phoneticPr fontId="1" type="noConversion"/>
  </si>
  <si>
    <t>SF-12 PCS</t>
    <phoneticPr fontId="1" type="noConversion"/>
  </si>
  <si>
    <t>SF-12 MCS</t>
    <phoneticPr fontId="1" type="noConversion"/>
  </si>
  <si>
    <t>We allocated patients to 1 of the 2 treatment arms using a randomization scheme with blocks of 2 (1 robotic and 1 treadmill training) generated by software.</t>
    <phoneticPr fontId="1" type="noConversion"/>
  </si>
  <si>
    <t>At enrollment, patients were instructed not to reveal the allocation arm to the outcome assessor. Patients were treated on 2 separate floors of the department, and they were treated at different hours of the day by 2 separate groups of physical therapists.
However, at enrollment, patients were not blinded to treatment because they knew that the study had 2 arms.</t>
    <phoneticPr fontId="1" type="noConversion"/>
  </si>
  <si>
    <t>One of the investigators (AB) who was not involved in the evaluations checked correct patient allocation according to the randomization list.</t>
    <phoneticPr fontId="1" type="noConversion"/>
  </si>
  <si>
    <t>A physical therapist who was not involved in the treatment of the enrolled patients and who was blinded to treatment allocation performed all outcome assessments.</t>
    <phoneticPr fontId="1" type="noConversion"/>
  </si>
  <si>
    <t>탈락 없고, 모든 자료 보고함</t>
    <phoneticPr fontId="1" type="noConversion"/>
  </si>
  <si>
    <t>해당없음</t>
    <phoneticPr fontId="1" type="noConversion"/>
  </si>
  <si>
    <t>The author(s) received no financial support for the research, authorship, and/or publication of this article.</t>
  </si>
  <si>
    <t>중재직후 4주</t>
    <phoneticPr fontId="1" type="noConversion"/>
  </si>
  <si>
    <t>결과지표가 보행길이, 보행속도, 관절가동범위로 눈가림여부에 영향받지 않음</t>
    <phoneticPr fontId="1" type="noConversion"/>
  </si>
  <si>
    <t>추적관찰 3개월</t>
    <phoneticPr fontId="1" type="noConversion"/>
  </si>
  <si>
    <t>step/min</t>
    <phoneticPr fontId="1" type="noConversion"/>
  </si>
  <si>
    <t>Stride length</t>
    <phoneticPr fontId="1" type="noConversion"/>
  </si>
  <si>
    <t>점수</t>
    <phoneticPr fontId="1" type="noConversion"/>
  </si>
  <si>
    <t>6MWT</t>
  </si>
  <si>
    <t>%</t>
    <phoneticPr fontId="1" type="noConversion"/>
  </si>
  <si>
    <t>탈락자 0, 결과보고 모두 함</t>
    <phoneticPr fontId="1" type="noConversion"/>
  </si>
  <si>
    <t>파킨슨</t>
  </si>
  <si>
    <t>중재군 68.8세
대조군 66.4세</t>
    <phoneticPr fontId="1" type="noConversion"/>
  </si>
  <si>
    <t>중재군 56%
대조군 
48%</t>
    <phoneticPr fontId="1" type="noConversion"/>
  </si>
  <si>
    <t>중재군 9.9년
대조군 8.1년</t>
    <phoneticPr fontId="1" type="noConversion"/>
  </si>
  <si>
    <t>UPDRS III mean score</t>
    <phoneticPr fontId="1" type="noConversion"/>
  </si>
  <si>
    <t xml:space="preserve">중재군
T0: 37.2, T1: 32.9
대조군
T0: 47.2, T1: 39.4
</t>
    <phoneticPr fontId="1" type="noConversion"/>
  </si>
  <si>
    <t>Hoehn &amp; Yahr stage
(range)</t>
    <phoneticPr fontId="1" type="noConversion"/>
  </si>
  <si>
    <t>중재군: 1.5-3
대조군: 2-4</t>
    <phoneticPr fontId="1" type="noConversion"/>
  </si>
  <si>
    <t>Levodopa equivalent dose(mg)</t>
    <phoneticPr fontId="1" type="noConversion"/>
  </si>
  <si>
    <t>중재군: 650.8
대조군: 781.8</t>
    <phoneticPr fontId="1" type="noConversion"/>
  </si>
  <si>
    <t>기존재활(intensive treadmill therapy)
-Gait trainer 3(Biodex medical systen)</t>
    <phoneticPr fontId="1" type="noConversion"/>
  </si>
  <si>
    <t>로봇 재활치료가 끝난 직후 GVSs(Gait Variable scores)지표가 통계적으로 유의하게 향상되었고, 집중 트레드밀 치료를 한 그룹에서는 통계적으로 유의하게 개선된 지표가 없었음. 중간정도의 파킨슨 질환을 가진 사람들에게 로봇재활치료가 효과적인 보행치료가 될것으로 생각됨</t>
    <phoneticPr fontId="1" type="noConversion"/>
  </si>
  <si>
    <t>NCT02164162</t>
    <phoneticPr fontId="1" type="noConversion"/>
  </si>
  <si>
    <t>전체: 77.6세
중재군: 7.15세
대조군: 77.7세</t>
    <phoneticPr fontId="1" type="noConversion"/>
  </si>
  <si>
    <t>전체 56.3%
중재군 58%
대조군 52.7%</t>
    <phoneticPr fontId="1" type="noConversion"/>
  </si>
  <si>
    <t>HY staging scale</t>
    <phoneticPr fontId="1" type="noConversion"/>
  </si>
  <si>
    <t>전체: 2.6
중재군: 3.1
대조군: 2.2</t>
    <phoneticPr fontId="1" type="noConversion"/>
  </si>
  <si>
    <t>NCT02109393</t>
    <phoneticPr fontId="1" type="noConversion"/>
  </si>
  <si>
    <t>2014.4~2015.12</t>
    <phoneticPr fontId="1" type="noConversion"/>
  </si>
  <si>
    <t>&lt;선택기준&gt;
ㆍNINDS-SPSP 국제기준에 따라 PSP로 진단
ㆍ도움없이 6m 걷기 가능
ㆍ입원 1개월 하면서 도파민성 약제사용에 안정적
&lt;배제기준&gt;
ㆍ다른 신경학적 혹은 정형외과적 질환 없음
ㆍ골관절염, 골다공증, 피부병변이나 기타 압력 상처가 없음
ㆍ몸무게 135kg 이상
ㆍ호흡기 질환 혹은 심혈관계 질환 있음</t>
    <phoneticPr fontId="1" type="noConversion"/>
  </si>
  <si>
    <t>중재군 69.9세
대조군 72.5세</t>
    <phoneticPr fontId="1" type="noConversion"/>
  </si>
  <si>
    <t>중재군 41%
대조군 58%</t>
    <phoneticPr fontId="1" type="noConversion"/>
  </si>
  <si>
    <t>중재군 4.1년
대조군 4.0년</t>
    <phoneticPr fontId="1" type="noConversion"/>
  </si>
  <si>
    <t>PSP 환자가 Lokomat을 추가한 트레드밀 치료는 MIRT단독으로 했을때랑 비교하여 더 향상되진 않았음</t>
    <phoneticPr fontId="1" type="noConversion"/>
  </si>
  <si>
    <t>NCT01668407</t>
    <phoneticPr fontId="1" type="noConversion"/>
  </si>
  <si>
    <t>&lt;선택기준&gt;
ㆍUK Brain Bank 기준에 따라 파킨슨병 진단
ㆍHoehn and Yahr stage 2이상
ㆍ50-80세
ㆍ20분간 제대로 서있을 수 있음(독립적/도움)
ㆍ보행불편관련 질환을 가짐
ㆍ10m를 독립적/도움받으며 걸을 수 있음
ㆍ연구참여전에 약물복용했을때 안정적
ㆍ동의서 작성
&lt;배제기준&gt;
ㆍ연구지시 이해할 수 없음
ㆍ인지 장애(MMSE&lt;24)
ㆍ알코올 혹은 약물 중독, 우울증, 불안, 정신적 간섭있을 경우
ㆍ뇌수술 력
ㆍ심혈관계 질환 혹은 폐질환으로 훈련에 영향 있을때
ㆍ다른 연구에 6개월 이전에 참여 한 경우</t>
    <phoneticPr fontId="1" type="noConversion"/>
  </si>
  <si>
    <t>전체 12.7%
중재군 20%
대조군 4%</t>
    <phoneticPr fontId="1" type="noConversion"/>
  </si>
  <si>
    <t>전체 67.6세
중재군 68.1세
대조군 67.0세</t>
    <phoneticPr fontId="1" type="noConversion"/>
  </si>
  <si>
    <t>전체 47%
중재군 71%
대조군76%</t>
    <phoneticPr fontId="1" type="noConversion"/>
  </si>
  <si>
    <t>전체: 8.9년
중재군:8.9년
대조군: 8.9년</t>
    <phoneticPr fontId="1" type="noConversion"/>
  </si>
  <si>
    <t>Hoehn and Yahr(median,range)</t>
    <phoneticPr fontId="1" type="noConversion"/>
  </si>
  <si>
    <t>전체: 3(2-4)
중재군: 3(2-4)
대조군: 3(2-4)</t>
    <phoneticPr fontId="1" type="noConversion"/>
  </si>
  <si>
    <t>반복적인 집중 보행 치료는 보행 속도를 증가시키는데 효과적임</t>
    <phoneticPr fontId="1" type="noConversion"/>
  </si>
  <si>
    <t>RCT</t>
  </si>
  <si>
    <t>파킨슨(진행성 핵상 마비, Progressive supranuclear palsy(PSP))</t>
  </si>
  <si>
    <t>로봇+MIRT</t>
  </si>
  <si>
    <t>Multidisciplinary Intensive Rehabilitation Treatment (MIRT)</t>
  </si>
  <si>
    <t>PSPRS-total</t>
    <phoneticPr fontId="1" type="noConversion"/>
  </si>
  <si>
    <t>29.0,445</t>
    <phoneticPr fontId="1" type="noConversion"/>
  </si>
  <si>
    <t>25.0,42.0</t>
    <phoneticPr fontId="1" type="noConversion"/>
  </si>
  <si>
    <t>#6331 결과 모두 median(lower quartile, upper quartile)</t>
    <phoneticPr fontId="1" type="noConversion"/>
  </si>
  <si>
    <t>25.5,38.0</t>
    <phoneticPr fontId="1" type="noConversion"/>
  </si>
  <si>
    <t>19.0,32.0</t>
    <phoneticPr fontId="1" type="noConversion"/>
  </si>
  <si>
    <t>-5.50,-3.50</t>
    <phoneticPr fontId="1" type="noConversion"/>
  </si>
  <si>
    <t>-9.50,-5.00</t>
    <phoneticPr fontId="1" type="noConversion"/>
  </si>
  <si>
    <t>PSPRS-limb</t>
    <phoneticPr fontId="1" type="noConversion"/>
  </si>
  <si>
    <t>3.50,6.00</t>
    <phoneticPr fontId="1" type="noConversion"/>
  </si>
  <si>
    <t>3.50,6.50</t>
    <phoneticPr fontId="1" type="noConversion"/>
  </si>
  <si>
    <t>3.00,5.00</t>
    <phoneticPr fontId="1" type="noConversion"/>
  </si>
  <si>
    <t>2.00,4.00</t>
    <phoneticPr fontId="1" type="noConversion"/>
  </si>
  <si>
    <t>-1.00,-0.50</t>
    <phoneticPr fontId="1" type="noConversion"/>
  </si>
  <si>
    <t>-2.00,-1.00</t>
    <phoneticPr fontId="1" type="noConversion"/>
  </si>
  <si>
    <t>PSPRS-gait</t>
    <phoneticPr fontId="1" type="noConversion"/>
  </si>
  <si>
    <t>9.0,13.0</t>
    <phoneticPr fontId="1" type="noConversion"/>
  </si>
  <si>
    <t>8.5,13.5</t>
    <phoneticPr fontId="1" type="noConversion"/>
  </si>
  <si>
    <t>7.0,10.0</t>
    <phoneticPr fontId="1" type="noConversion"/>
  </si>
  <si>
    <t>7.0,9.5</t>
    <phoneticPr fontId="1" type="noConversion"/>
  </si>
  <si>
    <t>-4.00,-2.00</t>
    <phoneticPr fontId="1" type="noConversion"/>
  </si>
  <si>
    <t>-4.50,-3.00</t>
    <phoneticPr fontId="1" type="noConversion"/>
  </si>
  <si>
    <t>BBS</t>
    <phoneticPr fontId="1" type="noConversion"/>
  </si>
  <si>
    <t>26.5,38.5</t>
    <phoneticPr fontId="1" type="noConversion"/>
  </si>
  <si>
    <t>25.0,43.5</t>
    <phoneticPr fontId="1" type="noConversion"/>
  </si>
  <si>
    <t>35.5,51.5</t>
    <phoneticPr fontId="1" type="noConversion"/>
  </si>
  <si>
    <t>45.5,51.0</t>
    <phoneticPr fontId="1" type="noConversion"/>
  </si>
  <si>
    <t>6.50,19.00</t>
    <phoneticPr fontId="1" type="noConversion"/>
  </si>
  <si>
    <t>8.00,20.50</t>
    <phoneticPr fontId="1" type="noConversion"/>
  </si>
  <si>
    <t>189,282</t>
    <phoneticPr fontId="1" type="noConversion"/>
  </si>
  <si>
    <t>176,322</t>
    <phoneticPr fontId="1" type="noConversion"/>
  </si>
  <si>
    <t>232,325</t>
    <phoneticPr fontId="1" type="noConversion"/>
  </si>
  <si>
    <t>236,349</t>
    <phoneticPr fontId="1" type="noConversion"/>
  </si>
  <si>
    <t>19.5,99.5</t>
    <phoneticPr fontId="1" type="noConversion"/>
  </si>
  <si>
    <t>-3.0,67.5</t>
    <phoneticPr fontId="1" type="noConversion"/>
  </si>
  <si>
    <t>Number of falls</t>
    <phoneticPr fontId="1" type="noConversion"/>
  </si>
  <si>
    <t>5.00,10.50</t>
    <phoneticPr fontId="1" type="noConversion"/>
  </si>
  <si>
    <t>5.50,10.50</t>
    <phoneticPr fontId="1" type="noConversion"/>
  </si>
  <si>
    <t>1.00,2.00</t>
    <phoneticPr fontId="1" type="noConversion"/>
  </si>
  <si>
    <t>1.00,2.50</t>
    <phoneticPr fontId="1" type="noConversion"/>
  </si>
  <si>
    <t>-8.00,-3.50</t>
    <phoneticPr fontId="1" type="noConversion"/>
  </si>
  <si>
    <t>-9.00,-3.50</t>
    <phoneticPr fontId="1" type="noConversion"/>
  </si>
  <si>
    <t>RAGT + 일부 body weight support (BWS)</t>
  </si>
  <si>
    <t>G-EO system</t>
  </si>
  <si>
    <t>Treadmill training</t>
  </si>
  <si>
    <t>10MWT</t>
    <phoneticPr fontId="1" type="noConversion"/>
  </si>
  <si>
    <t>m/sec</t>
    <phoneticPr fontId="1" type="noConversion"/>
  </si>
  <si>
    <t>강직</t>
    <phoneticPr fontId="1" type="noConversion"/>
  </si>
  <si>
    <t>FOG-Q(Freezing Of Gait Questionnaire)</t>
    <phoneticPr fontId="1" type="noConversion"/>
  </si>
  <si>
    <t>FOG-Q(Freezing Of Gait Questionnaire</t>
    <phoneticPr fontId="1" type="noConversion"/>
  </si>
  <si>
    <t>UPDRS II ITEM14:FREEZING</t>
    <phoneticPr fontId="1" type="noConversion"/>
  </si>
  <si>
    <t>WHS(Walking Handicap Scale)</t>
    <phoneticPr fontId="1" type="noConversion"/>
  </si>
  <si>
    <t>UPDRS TOT(Unified Parkinson’s Disease Rating Scale, total)</t>
    <phoneticPr fontId="1" type="noConversion"/>
  </si>
  <si>
    <t>UPDRS II(part II: ADL score)</t>
    <phoneticPr fontId="1" type="noConversion"/>
  </si>
  <si>
    <t>UPDRS III(part III: motor score)</t>
    <phoneticPr fontId="1" type="noConversion"/>
  </si>
  <si>
    <t>삶의질</t>
    <phoneticPr fontId="1" type="noConversion"/>
  </si>
  <si>
    <t>PDQ-39(Parkinson’s Disease Quality of life scale-39)</t>
    <phoneticPr fontId="1" type="noConversion"/>
  </si>
  <si>
    <t>로봇</t>
  </si>
  <si>
    <t>기존재활(intensive treadmill therapy)
-Gait trainer 3(Biodex medical systen)</t>
  </si>
  <si>
    <t>% stance</t>
    <phoneticPr fontId="1" type="noConversion"/>
  </si>
  <si>
    <t>% gait cycle</t>
    <phoneticPr fontId="1" type="noConversion"/>
  </si>
  <si>
    <t>#6581문헌의 지표모두 median(IQR)로 보고함</t>
    <phoneticPr fontId="1" type="noConversion"/>
  </si>
  <si>
    <t>Mean Velocity</t>
    <phoneticPr fontId="1" type="noConversion"/>
  </si>
  <si>
    <t>&lt;0.05</t>
    <phoneticPr fontId="1" type="noConversion"/>
  </si>
  <si>
    <t>Step length</t>
    <phoneticPr fontId="1" type="noConversion"/>
  </si>
  <si>
    <t>adverse event</t>
    <phoneticPr fontId="1" type="noConversion"/>
  </si>
  <si>
    <t>No adverse effects were detected during or after the application of the treatment, and none of the patients started drug therapy during the study.</t>
  </si>
  <si>
    <r>
      <t>The random allocation to treatment was concealed; it was performed using a custom computerized system with purpose-built software.</t>
    </r>
    <r>
      <rPr>
        <sz val="10"/>
        <color theme="1"/>
        <rFont val="맑은 고딕"/>
        <family val="3"/>
        <charset val="129"/>
        <scheme val="minor"/>
      </rPr>
      <t xml:space="preserve"> In order to allow balanced subject allocation into the two groups, the Lehemer algorithm was applied.</t>
    </r>
    <phoneticPr fontId="1" type="noConversion"/>
  </si>
  <si>
    <t>Therapists were assigned to each group of patients randomly.</t>
    <phoneticPr fontId="1" type="noConversion"/>
  </si>
  <si>
    <t>Blinded assessors conducted clinical assessments at the beginning (T0) and at the end (T1) of the treatment.</t>
    <phoneticPr fontId="1" type="noConversion"/>
  </si>
  <si>
    <t>탈락없음</t>
    <phoneticPr fontId="1" type="noConversion"/>
  </si>
  <si>
    <t>After the completion of all baseline measurements, using a computer program (http://www.graphpad.com/quickcalcs/randomize1.
cfm), an external assistant randomly assigned the patients in one of the two groups (i.e. EG and CG).</t>
    <phoneticPr fontId="1" type="noConversion"/>
  </si>
  <si>
    <t>All the patients were evaluated by the same examiner (a Neurologist skilled in Movement Disorder), who was blinded to group treatment allocation.</t>
    <phoneticPr fontId="1" type="noConversion"/>
  </si>
  <si>
    <t>탈락보고 없음</t>
    <phoneticPr fontId="1" type="noConversion"/>
  </si>
  <si>
    <t>방법에 제시한 결과 보고함(?)</t>
    <phoneticPr fontId="1" type="noConversion"/>
  </si>
  <si>
    <t>Patients were randomly assigned to one of two groups</t>
    <phoneticPr fontId="1" type="noConversion"/>
  </si>
  <si>
    <t>Outcomes assessors were blind to group allocation and study design.</t>
    <phoneticPr fontId="1" type="noConversion"/>
  </si>
  <si>
    <t>No dropouts were recorded during the treatment and all subjects completed the rehabilitative protocols.</t>
    <phoneticPr fontId="1" type="noConversion"/>
  </si>
  <si>
    <t>The authors received no specific funding for this work.</t>
    <phoneticPr fontId="1" type="noConversion"/>
  </si>
  <si>
    <t>Block randomization was used to allocate participants to 2 groups defined as RAGT and TT.</t>
    <phoneticPr fontId="1" type="noConversion"/>
  </si>
  <si>
    <t>Allocation to treatment was concealed and based on a customized purpose-built software.</t>
  </si>
  <si>
    <t>The assessments were performed at baseline (T0) and at the end of training period (T1) by trained professionals who were not involved in other study phases (enrollment, randomization or treatment) and who were blinded to group assignment.
The same evaluators administered the UPDRS at T0 and T1 for every participant. The UPDRS was scored by clinicians specialized in movement disorders and trained for its administration and interpretation.</t>
    <phoneticPr fontId="1" type="noConversion"/>
  </si>
  <si>
    <t>탈락있음
(중재군: 12/60, 대조군: 2/50)</t>
    <phoneticPr fontId="1" type="noConversion"/>
  </si>
  <si>
    <t>This project was partially funded by the Italian Ministry of Health (Ricerca Corrente). I</t>
    <phoneticPr fontId="1" type="noConversion"/>
  </si>
  <si>
    <t>트레드밀</t>
    <phoneticPr fontId="1" type="noConversion"/>
  </si>
  <si>
    <t>NR</t>
    <phoneticPr fontId="1" type="noConversion"/>
  </si>
  <si>
    <t>이탈리아</t>
    <phoneticPr fontId="1" type="noConversion"/>
  </si>
  <si>
    <t>ㆍ중재군: 68.2세
ㆍ대조군: 69.7세</t>
    <phoneticPr fontId="1" type="noConversion"/>
  </si>
  <si>
    <t>72.7%</t>
    <phoneticPr fontId="1" type="noConversion"/>
  </si>
  <si>
    <t>ㆍ중재군: 7.5년
ㆍ대조군: 8.3년</t>
    <phoneticPr fontId="1" type="noConversion"/>
  </si>
  <si>
    <t>ㆍ45분/회
ㆍ주 3회
ㆍ4주간
ㆍ총 12회</t>
    <phoneticPr fontId="1" type="noConversion"/>
  </si>
  <si>
    <t>균형운동</t>
    <phoneticPr fontId="1" type="noConversion"/>
  </si>
  <si>
    <t>ㆍ3가지 운동을 약 10분씩, 약 5분 휴식으로 수행
ㆍ체중이동운동, 피드백 자세운동, 자세조정 운동 등을 수행
ㆍ치료사가 치료의 강도 등을 표준화 하여 수행</t>
    <phoneticPr fontId="1" type="noConversion"/>
  </si>
  <si>
    <t>공 등을 이용함</t>
    <phoneticPr fontId="1" type="noConversion"/>
  </si>
  <si>
    <t>추적관찰 1개월</t>
    <phoneticPr fontId="1" type="noConversion"/>
  </si>
  <si>
    <t>로봇훈련과 균형훈련간의 통계적으로 유의한 차이는 없음</t>
    <phoneticPr fontId="1" type="noConversion"/>
  </si>
  <si>
    <t>로봇보조 훈련이 동일한 강도의 트레드밀 훈련보다 통계적으로 우월하지 않음</t>
    <phoneticPr fontId="1" type="noConversion"/>
  </si>
  <si>
    <t>대조 20</t>
    <phoneticPr fontId="1" type="noConversion"/>
  </si>
  <si>
    <t>ㆍ중재군: 68.5세
ㆍ비교군: 트레드밀 68.8세, 물리치료 67.5세</t>
    <phoneticPr fontId="1" type="noConversion"/>
  </si>
  <si>
    <t>ㆍ중재군: 6.5년
ㆍ비교군: 트레드밀 6.9년, 물리치료 6.7년</t>
    <phoneticPr fontId="1" type="noConversion"/>
  </si>
  <si>
    <t>UPDRS(Unified Parkinson’s
Disease Rating Scale) part III score</t>
    <phoneticPr fontId="1" type="noConversion"/>
  </si>
  <si>
    <t>ㆍ중재군: 18점
ㆍ비교군: 트레드밀 17.8점, 물리치료 18.25점</t>
    <phoneticPr fontId="1" type="noConversion"/>
  </si>
  <si>
    <t>ㆍ2개의 모터구동방식 트레이너
ㆍ보행속도 0~2km/h
ㆍ체중지원 20%에서 시작해서 감소
ㆍ스텝길기 28~48cm</t>
    <phoneticPr fontId="1" type="noConversion"/>
  </si>
  <si>
    <t>트레드밀(체중지원 없이)</t>
    <phoneticPr fontId="1" type="noConversion"/>
  </si>
  <si>
    <t>ㆍ보행속도 0~2km/h
ㆍ체중지원 10%에서 시작해서 감소
ㆍ스텝길기 28~48cm
ㆍ1km/h 10분, 1.5km/h 10분, 2.0km/h 10분으로 운동, 중간에 휴식</t>
    <phoneticPr fontId="1" type="noConversion"/>
  </si>
  <si>
    <t>ㆍ1km/h 10분, 1.5km/h 10분, 2.0km/h 10분으로 운동, 중간에 휴식</t>
  </si>
  <si>
    <t>대조군 일반물리치료: 골반 및 보행패턴 등을 개선하기 위한 훈련 30분간 수행</t>
    <phoneticPr fontId="1" type="noConversion"/>
  </si>
  <si>
    <t>Picelli (2012)a</t>
    <phoneticPr fontId="1" type="noConversion"/>
  </si>
  <si>
    <t>Picelli (2012)b</t>
    <phoneticPr fontId="1" type="noConversion"/>
  </si>
  <si>
    <r>
      <t>&lt;선택기준&gt;
ㆍ UK Brain Bank Criteria에 따른 특발성 파킨슨 진단</t>
    </r>
    <r>
      <rPr>
        <sz val="10"/>
        <color rgb="FFFF0000"/>
        <rFont val="맑은 고딕"/>
        <family val="3"/>
        <charset val="129"/>
        <scheme val="minor"/>
      </rPr>
      <t xml:space="preserve">
ㆍHoehn and Yahr Stage 3 또는 4</t>
    </r>
    <r>
      <rPr>
        <sz val="10"/>
        <color theme="1"/>
        <rFont val="맑은 고딕"/>
        <family val="3"/>
        <charset val="129"/>
        <scheme val="minor"/>
      </rPr>
      <t xml:space="preserve">
ㆍMMSE(Mini-Mental State Examination score) 23점 초과
ㆍ외래환자대상
ㆍ최근 3개월간 어떤 물리치료도 받지 않음
&lt;배제기준&gt;
ㆍ심한 운동 이상증
ㆍ‘on–off’ fluctuations
ㆍ파킨슨 약물의 변경
ㆍ하지 신체 감각의 결손
ㆍ전정 장애 또는 발작성 현기증
ㆍ하지와 관련 기타 신경학적 또는 정형외과 적 상태 (근골격계 질환, 중증 골관절염, 말초 신경 병증, 관절 대체)
ㆍ심혈관 동반 질환 (최근 심근경색, 심부전, 조절되지 않는 고혈압, 기립성 저혈압)</t>
    </r>
    <phoneticPr fontId="1" type="noConversion"/>
  </si>
  <si>
    <r>
      <t>&lt;선택기준&gt;
ㆍ UK Brain Bank Criteria에 따른 특발성 파킨슨 진단
ㆍ</t>
    </r>
    <r>
      <rPr>
        <sz val="10"/>
        <color rgb="FFFF0000"/>
        <rFont val="맑은 고딕"/>
        <family val="3"/>
        <charset val="129"/>
        <scheme val="minor"/>
      </rPr>
      <t>Hoehn and Yahr Stage 2.5 또는 3</t>
    </r>
    <r>
      <rPr>
        <sz val="10"/>
        <color theme="1"/>
        <rFont val="맑은 고딕"/>
        <family val="3"/>
        <charset val="129"/>
        <scheme val="minor"/>
      </rPr>
      <t xml:space="preserve">
ㆍMMSE(Mini-Mental State Examination score) 23점 초과
ㆍ외래환자대상
ㆍ최근 3개월간 어떤 물리치료도 받지 않음
&lt;배제기준&gt;
ㆍ심한 운동 이상증
ㆍ‘on–off’ fluctuations
ㆍ파킨슨 약물의 변경
ㆍ하지 신체 감각의 결손
ㆍ전정 장애 또는 발작성 현기증
ㆍ하지와 관련 기타 신경학적 또는 정형외과 적 상태 (근골격계 질환, 중증 골관절염, 말초 신경 병증, 관절 대체)
ㆍ심혈관 동반 질환 (최근 심근경색, 심부전, 조절되지 않는 고혈압, 기립성 저혈압)</t>
    </r>
    <phoneticPr fontId="1" type="noConversion"/>
  </si>
  <si>
    <t>&lt;선택기준&gt;
ㆍ UK Brain Bank Criteria에 따른 특발성 파킨슨 진단
ㆍHoehn and Yahr Stage 3
ㆍMMSE(Mini-Mental State Examination score) 24점 초과
ㆍ외래환자대상
ㆍ최근 3개월간 어떤 물리치료도 받지 않음
&lt;배제기준&gt;
ㆍ심한 운동 이상증
ㆍ‘on–off’ fluctuations
ㆍ파킨슨 약물의 변경
ㆍ하지 신체 감각의 결손
ㆍ전정 장애 또는 발작성 현기증
ㆍ하지와 관련 기타 신경학적 또는 정형외과 적 상태 (근골격계 질환, 중증 골관절염, 말초 신경 병증, 관절 대체)
ㆍ심혈관 동반 질환 (최근 심근경색, 심부전, 조절되지 않는 고혈압, 기립성 저혈압)</t>
    <phoneticPr fontId="1" type="noConversion"/>
  </si>
  <si>
    <t>8.8% (중재군 5.9%, 비교군 11.8%)</t>
    <phoneticPr fontId="1" type="noConversion"/>
  </si>
  <si>
    <t>68.3세</t>
    <phoneticPr fontId="1" type="noConversion"/>
  </si>
  <si>
    <t>58.8%</t>
    <phoneticPr fontId="1" type="noConversion"/>
  </si>
  <si>
    <t>7.5년</t>
    <phoneticPr fontId="1" type="noConversion"/>
  </si>
  <si>
    <t>2008.10~2010.7</t>
    <phoneticPr fontId="1" type="noConversion"/>
  </si>
  <si>
    <t>2009.11~2011.1</t>
    <phoneticPr fontId="1" type="noConversion"/>
  </si>
  <si>
    <t>2011.1~2013.12</t>
    <phoneticPr fontId="1" type="noConversion"/>
  </si>
  <si>
    <t>2011. 3~2012. 5</t>
    <phoneticPr fontId="1" type="noConversion"/>
  </si>
  <si>
    <t>ㆍ 2개의 세션으로 구성, 1. 체중지원 20%와 속도 1.3km/h 10분, 2. 체중지원 10%와 속도 1.6km/h 10분 유지</t>
    <phoneticPr fontId="1" type="noConversion"/>
  </si>
  <si>
    <t>ㆍ40분/회
ㆍ주 3회
ㆍ4주간
ㆍ총 12회</t>
    <phoneticPr fontId="1" type="noConversion"/>
  </si>
  <si>
    <t>자세 안정성을 향상시키기 위해 능동적 관절 운동, 스트레칭 등 수행</t>
    <phoneticPr fontId="1" type="noConversion"/>
  </si>
  <si>
    <t>로봇 보조 보행 훈련은 Hoehn &amp; Yahr 3-4 단계에서 PD 환자의 자세 불안정성을 개선 할 수 있음</t>
    <phoneticPr fontId="1" type="noConversion"/>
  </si>
  <si>
    <t>12.2% (중재군 14.3%, 비교군 10%)</t>
    <phoneticPr fontId="1" type="noConversion"/>
  </si>
  <si>
    <t>ㆍ중재군: 68.1세
ㆍ대조군: 68.7세</t>
    <phoneticPr fontId="1" type="noConversion"/>
  </si>
  <si>
    <t>44.4%</t>
    <phoneticPr fontId="1" type="noConversion"/>
  </si>
  <si>
    <t>ㆍ중재군: 6.6년
ㆍ대조군: 7.4년</t>
    <phoneticPr fontId="1" type="noConversion"/>
  </si>
  <si>
    <t>Hoehn and Yahr stage</t>
    <phoneticPr fontId="1" type="noConversion"/>
  </si>
  <si>
    <t>ㆍ중재군: 2.7점
ㆍ대조군: 2.7점</t>
    <phoneticPr fontId="1" type="noConversion"/>
  </si>
  <si>
    <t>3.45점</t>
    <phoneticPr fontId="1" type="noConversion"/>
  </si>
  <si>
    <t>ㆍ보행속도 0~2km/h
ㆍ체중지원 10%에서 시작해서 감소
ㆍ스텝길기 28~48cm
ㆍ3개의 세션을 구성: 체중지원 20% 1km/h 10분, 체중지원 10% 1.3km/h 10분, 체중지원 0% 1.6km/h 10분으로 운동, 중간에 휴식</t>
    <phoneticPr fontId="1" type="noConversion"/>
  </si>
  <si>
    <t>능동적 관절운동 및 기존 보행 훈련을 포함한 물리치료를 수행함</t>
    <phoneticPr fontId="1" type="noConversion"/>
  </si>
  <si>
    <t>일반물리치료(conventional physiotherapy)</t>
    <phoneticPr fontId="1" type="noConversion"/>
  </si>
  <si>
    <t>RAGT는 PD 환자의 보행 능력을 향상시킬 수 있음. 향후 시험에서는 로봇 보조 훈련을 러닝머신과 비교가 필요</t>
    <phoneticPr fontId="1" type="noConversion"/>
  </si>
  <si>
    <t>We allocated patients to one of the two treatment arms according to a balanced (restricted) randomization scheme.</t>
  </si>
  <si>
    <t>group the subject would be allocated to (allocation was by sealed opaque envelopes)</t>
  </si>
  <si>
    <t>L</t>
    <phoneticPr fontId="1" type="noConversion"/>
  </si>
  <si>
    <t>No commercial party having a direct financial interest in
the results. This research received no specific grant from any funding
agency in the public, commercial, or not-for-profit
sectors.</t>
    <phoneticPr fontId="1" type="noConversion"/>
  </si>
  <si>
    <t>three treatment arms according to a restricted randomization scheme</t>
    <phoneticPr fontId="1" type="noConversion"/>
  </si>
  <si>
    <t>U</t>
    <phoneticPr fontId="1" type="noConversion"/>
  </si>
  <si>
    <t>The same rater (C.M.), who was
blinded to the group allocation, evaluated all patients. Asking the assessor to make
an educated guess tested the success of blinding.</t>
    <phoneticPr fontId="1" type="noConversion"/>
  </si>
  <si>
    <t>The authors received no financial support for the research or
authorship of this article.
No commercial party having a direct financial interest in the
results of the research supporting this manuscript has or will confer
a benefit on the authors or on any organization with which the
authors are associated</t>
    <phoneticPr fontId="1" type="noConversion"/>
  </si>
  <si>
    <t>H</t>
    <phoneticPr fontId="1" type="noConversion"/>
  </si>
  <si>
    <t>according to
a restricted randomization scheme</t>
    <phoneticPr fontId="1" type="noConversion"/>
  </si>
  <si>
    <t>The same examiner,
who was blinded to the treatment allocation, evaluated all patients. Asking the
assessor to make an educated guess tested the success of blinding.</t>
    <phoneticPr fontId="1" type="noConversion"/>
  </si>
  <si>
    <t>N</t>
    <phoneticPr fontId="1" type="noConversion"/>
  </si>
  <si>
    <t>The authors received no financial support for the research or
authorship of this article.
No commercial party having a direct financial interest in the
results of the research supporting this manuscript has or will confer
a benefit on the authors or on any organization with which the
authors are associated.</t>
    <phoneticPr fontId="1" type="noConversion"/>
  </si>
  <si>
    <t>2 groups
according to a simple randomization scheme</t>
    <phoneticPr fontId="1" type="noConversion"/>
  </si>
  <si>
    <t>All patients were evaluated by the same examiner (an
experienced internal co-worker) who was blinded to treatment
allocation.</t>
    <phoneticPr fontId="1" type="noConversion"/>
  </si>
  <si>
    <t>The author(s) declared no potential conflicts of interest with
respect to the research, authorship, and/or publication of this
article.
Funding
The author(s) received no financial support for the research,
authorship, and/or publication of this article.</t>
    <phoneticPr fontId="1" type="noConversion"/>
  </si>
  <si>
    <t xml:space="preserve">–0.95 </t>
  </si>
  <si>
    <t xml:space="preserve">–1.28 </t>
  </si>
  <si>
    <t xml:space="preserve">–4.48 </t>
  </si>
  <si>
    <t xml:space="preserve">–4.35 </t>
  </si>
  <si>
    <t>ABC</t>
    <phoneticPr fontId="1" type="noConversion"/>
  </si>
  <si>
    <t>UPDRS III (0–108)</t>
    <phoneticPr fontId="1" type="noConversion"/>
  </si>
  <si>
    <t>점</t>
    <phoneticPr fontId="1" type="noConversion"/>
  </si>
  <si>
    <t xml:space="preserve">–0.84 </t>
  </si>
  <si>
    <t xml:space="preserve">–1.15 </t>
  </si>
  <si>
    <t xml:space="preserve">–4.73 </t>
  </si>
  <si>
    <t>no adverse events occurred</t>
    <phoneticPr fontId="1" type="noConversion"/>
  </si>
  <si>
    <t>일반재활운동</t>
    <phoneticPr fontId="1" type="noConversion"/>
  </si>
  <si>
    <t xml:space="preserve">10 MWT </t>
  </si>
  <si>
    <t xml:space="preserve">6 MWT </t>
  </si>
  <si>
    <t xml:space="preserve">Stride length </t>
  </si>
  <si>
    <t xml:space="preserve">Cadence </t>
  </si>
  <si>
    <t>Single/double support duration</t>
  </si>
  <si>
    <t xml:space="preserve">Coefficient of variation of stride time </t>
  </si>
  <si>
    <t xml:space="preserve">Berg balance scale </t>
    <phoneticPr fontId="1" type="noConversion"/>
  </si>
  <si>
    <t xml:space="preserve">Parkinson’s fatigue scale (16-80점) </t>
    <phoneticPr fontId="1" type="noConversion"/>
  </si>
  <si>
    <t>UPDRS (Unified Parkinson’s Disease Rating Scale, 0-147점)</t>
    <phoneticPr fontId="1" type="noConversion"/>
  </si>
  <si>
    <t>cyc/min</t>
    <phoneticPr fontId="1" type="noConversion"/>
  </si>
  <si>
    <t>cm</t>
    <phoneticPr fontId="1" type="noConversion"/>
  </si>
  <si>
    <t>비교군 합쳐야 함</t>
    <phoneticPr fontId="1" type="noConversion"/>
  </si>
  <si>
    <t>No adverse events occurred during the study.</t>
  </si>
  <si>
    <t>No adverse events occurred during the study. 3군임(일반재활치료군에서도 이상반응 없었음)</t>
    <phoneticPr fontId="1" type="noConversion"/>
  </si>
  <si>
    <t xml:space="preserve">BBS </t>
  </si>
  <si>
    <t xml:space="preserve">ABC scale </t>
  </si>
  <si>
    <t xml:space="preserve">TUG test </t>
  </si>
  <si>
    <t>Nutt’s rating (0-3)</t>
    <phoneticPr fontId="1" type="noConversion"/>
  </si>
  <si>
    <t>UPDRS part III (0-108)</t>
    <phoneticPr fontId="1" type="noConversion"/>
  </si>
  <si>
    <t>단위 변환해야 함</t>
    <phoneticPr fontId="1" type="noConversion"/>
  </si>
  <si>
    <t xml:space="preserve">&lt;0.001 </t>
  </si>
  <si>
    <t>&lt;0.001</t>
  </si>
  <si>
    <t>No adverse events occurred in either group</t>
    <phoneticPr fontId="1" type="noConversion"/>
  </si>
  <si>
    <t>PFS(Parkinson’s Fatigue Scale) 16-80점</t>
    <phoneticPr fontId="1" type="noConversion"/>
  </si>
  <si>
    <t>UPDRS (0-147)</t>
    <phoneticPr fontId="1" type="noConversion"/>
  </si>
  <si>
    <t>cycles/min</t>
    <phoneticPr fontId="1" type="noConversion"/>
  </si>
  <si>
    <t>&lt; .001</t>
    <phoneticPr fontId="1" type="noConversion"/>
  </si>
  <si>
    <t>Tinetti Walking</t>
  </si>
  <si>
    <t>Tinetti Balance</t>
  </si>
  <si>
    <t>UPDRS</t>
  </si>
  <si>
    <t>GDS</t>
  </si>
  <si>
    <t>unaffcted</t>
    <phoneticPr fontId="1" type="noConversion"/>
  </si>
  <si>
    <t>GA kinematic parameters</t>
  </si>
  <si>
    <t>Tinetti Walking</t>
    <phoneticPr fontId="1" type="noConversion"/>
  </si>
  <si>
    <t>Tinetti Balance</t>
    <phoneticPr fontId="1" type="noConversion"/>
  </si>
  <si>
    <t>비고</t>
    <phoneticPr fontId="1" type="noConversion"/>
  </si>
  <si>
    <t>결과지표 변화량 추출해야 함</t>
  </si>
  <si>
    <t>&lt;선택기준&gt;
ㆍUK Brain Bank 기준에 따라 특발성 파킨슨병 진단받았고, 발병 4주 이상인 환자
ㆍ다른 특별한 신경학적 혹은 정형외과적 문제가 없음
ㆍ18-90세
ㆍ걸을수 있고, 보조가 필요가 없거나 혹은 약간의 도움을 받아 25피트를 걸을 수 있음
&lt;배제기준&gt;
ㆍ연구 안내를 이해하지 못함
ㆍ휠체어를 탐
ㆍ만성 혹은 진행성 알코올 혹은 약물 중독, 우울증, 불안 또는 정신적문제로 도구사용하거나 테스트할때 간섭될 경우 
ㆍ비전형적 파킨슨적 증후군 진단
ㆍ뇌심부전기자극술 삽입</t>
    <phoneticPr fontId="1" type="noConversion"/>
  </si>
  <si>
    <t>45분 하지운동/회, 주 5회, 4주간, 총 20회</t>
    <phoneticPr fontId="1" type="noConversion"/>
  </si>
  <si>
    <t>체중지지, 발판형 엔드이펙터 장비
체중지원 30~40%로 시작해 감소, 속도 1.5km/h 속도에서 시작, 2.2~2.5km/h로 증가
추가적으로 신경 심리학적 치료를 포함하여 상지에 대한 개별 맞춤형 작업 요법 수행</t>
    <phoneticPr fontId="1" type="noConversion"/>
  </si>
  <si>
    <t xml:space="preserve">
트레드밀을 이용한 운동을 하고, 보행개선에 대한 video feedback을 받음.
추가적으로 신경 심리학적 치료를 포함하여 상지에 대한 개별 맞춤형 작업 요법 수행</t>
    <phoneticPr fontId="1" type="noConversion"/>
  </si>
  <si>
    <t>중재직후 4주</t>
    <phoneticPr fontId="1" type="noConversion"/>
  </si>
  <si>
    <t>로봇보조</t>
    <phoneticPr fontId="1" type="noConversion"/>
  </si>
  <si>
    <t>&lt;선택기준&gt;
ㆍHoehn and Yahr stage 2-3
ㆍ지난 3개월간 약물치료 안정화
ㆍ지난 3개월간 다른 연구에서 재활치료 받은적 없음
ㆍMini Mental State Examination Score(MMSE) 23이상
ㆍ보조기나 도움없이 독립적으로 걸을 수 있음
&lt;배제기준&gt;
ㆍ근골격계 질환, 심각한 골관절염, 말초신경병증 혹은 이전 하지관절치환술 등으로 보행에 문제가 있는 상태
ㆍ심혈관계질환(4주이내 심근경색이나 조절안되는 고혈압으로 혈압이 118/110이상인사람)
ㆍ기립성 저혈압
ㆍ몸무게 100kg 이상
ㆍ호흡기 질환
ㆍ교정되지 않는 시각장애, 심각한 이상증 혹은 통제되지 않은 'on-off'단계</t>
    <phoneticPr fontId="1" type="noConversion"/>
  </si>
  <si>
    <t>UPDRS</t>
    <phoneticPr fontId="1" type="noConversion"/>
  </si>
  <si>
    <t>UPDRS(Unified Parkinson’s Disease Rating Scale)</t>
    <phoneticPr fontId="1" type="noConversion"/>
  </si>
  <si>
    <t>중재군 32.36, 비교군 30.15</t>
    <phoneticPr fontId="1" type="noConversion"/>
  </si>
  <si>
    <t>중재직후 4주, 추적관찰 12주</t>
    <phoneticPr fontId="1" type="noConversion"/>
  </si>
  <si>
    <t>1시간/회, 주 6회, 4주간, 총 24회</t>
    <phoneticPr fontId="1" type="noConversion"/>
  </si>
  <si>
    <t>지상 걷기 최소 30분 이상 시행</t>
    <phoneticPr fontId="1" type="noConversion"/>
  </si>
  <si>
    <t>로봇치료는 최소 30분/회, 주 3회, 4주간, 12회실시, 일반 재활치료는 1시간/회, 주 6회, 4주간, 총 24회</t>
    <phoneticPr fontId="1" type="noConversion"/>
  </si>
  <si>
    <t>Conventional gait training</t>
    <phoneticPr fontId="1" type="noConversion"/>
  </si>
  <si>
    <t>체중지원이 가능한 외골격 로봇
체중지원은 100%에서 시작해 70%로 감소, 초기 속도는 1.5km/h에서 2.2~2.5km/h로 증가
일반 재활치료로 지상걷기 운동 최소 30분 이상 시행</t>
    <phoneticPr fontId="1" type="noConversion"/>
  </si>
  <si>
    <t>RAGT는 파킨슨병 한자의 보행능력, 운동기능을 향상시킬 수 있음</t>
    <phoneticPr fontId="1" type="noConversion"/>
  </si>
  <si>
    <t xml:space="preserve">RAGT </t>
    <phoneticPr fontId="1" type="noConversion"/>
  </si>
  <si>
    <t>BWS 30-40%로 시작해 20%까지 감소, 속도 1.5km/h로 시작 2.2-2.5km/h로 증가</t>
    <phoneticPr fontId="1" type="noConversion"/>
  </si>
  <si>
    <t>45분/회, 주 5회, 4주간, 총 20회</t>
    <phoneticPr fontId="1" type="noConversion"/>
  </si>
  <si>
    <t>Runner EE 720 MTR and Runner RUN2011</t>
    <phoneticPr fontId="1" type="noConversion"/>
  </si>
  <si>
    <t>체중지원이 없는 트레드밀을 이용해 0.8km/h~1km/h로 세팅하고 2km/h넘지않게함</t>
    <phoneticPr fontId="1" type="noConversion"/>
  </si>
  <si>
    <t>UPDRS part II item 14, median 전체 2, 중재군 2, 비교군 2</t>
    <phoneticPr fontId="1" type="noConversion"/>
  </si>
  <si>
    <t>levodopa equivalent dose</t>
    <phoneticPr fontId="1" type="noConversion"/>
  </si>
  <si>
    <t>중재군 274.2. 대조군 375.8</t>
    <phoneticPr fontId="1" type="noConversion"/>
  </si>
  <si>
    <t>Frontal Assessment Battery</t>
    <phoneticPr fontId="1" type="noConversion"/>
  </si>
  <si>
    <t>중재군 11.7, 비교군 10.5</t>
    <phoneticPr fontId="1" type="noConversion"/>
  </si>
  <si>
    <t>로봇+MIRT(다학적 집중 재활치료)</t>
    <phoneticPr fontId="1" type="noConversion"/>
  </si>
  <si>
    <t>MIRT에는 신경과 의사, 물리 치료사, 물리 치료사, 작업 치료사, 언어 치료사, 간호사, 신경 심리학자 및 영양사 등 다양한 의료 전문가가 참여
1. 물리치료사 1:1세션으로 심혈관 위밍업, 스트레칭 등 시행, 2. 보행 및 균형을 위한 유산소 운동, 3. 작업치료, 4. 언어치료
2번째 보행 및 균형운동에서 트레드밀 사용 1.0 ± 1.5km/h로 시작 2.5km/h까지 증가, 시각/청각 피드백 제공함</t>
    <phoneticPr fontId="1" type="noConversion"/>
  </si>
  <si>
    <t>2번째 세션이 보행 및 균형운동에서 로봇 사용, 초기 속도는 대상자에 맞춤형으로 제공하고, 2.5km/h를 초과하지 않음
MIRT에는 신경과 의사, 물리 치료사, 물리 치료사, 작업 치료사, 언어 치료사, 간호사, 신경 심리학자 및 영양사 등 다양한 의료 전문가가 참여
1. 물리치료사 1:1세션으로 심혈관 위밍업, 스트레칭 등 시행, 2. 보행 및 균형을 위한 유산소 운동, 3. 작업치료, 4. 언어치료</t>
    <phoneticPr fontId="1" type="noConversion"/>
  </si>
  <si>
    <t>1시간/회, 4회/일, 주 5회, 4주간
유산소 운동은 20분 시행</t>
    <phoneticPr fontId="1" type="noConversion"/>
  </si>
  <si>
    <t>ㆍ트레드밀 30분간 진행하고, 6MWT측정</t>
    <phoneticPr fontId="1" type="noConversion"/>
  </si>
  <si>
    <t>트레드밀</t>
    <phoneticPr fontId="1" type="noConversion"/>
  </si>
  <si>
    <t>ㆍ30분/회, 주 3회, 4주간, 총 12회</t>
    <phoneticPr fontId="1" type="noConversion"/>
  </si>
  <si>
    <t>6.7%(중재군 6.7%, 비교군 6.7%)</t>
    <phoneticPr fontId="1" type="noConversion"/>
  </si>
  <si>
    <t>ㆍBWS를 50%로 15분간, 30%로 15분간으로 설정
ㆍ트레드밀 속도는 처음 1.5km/h, 0.5km/h씩 증가해 3.0km/h까지 속도 올림
ㆍ물리치료사가 평가와 치료에 관여하진 않고 트레드밀 속도와 BWS만 조정해줌</t>
    <phoneticPr fontId="1" type="noConversion"/>
  </si>
  <si>
    <t>중재직후 4주, 추적관찰 3개월, 6개월</t>
    <phoneticPr fontId="1" type="noConversion"/>
  </si>
  <si>
    <t>추적관찰</t>
    <phoneticPr fontId="1" type="noConversion"/>
  </si>
  <si>
    <t>GDS(Geriatric Depression Scale)</t>
    <phoneticPr fontId="1" type="noConversion"/>
  </si>
  <si>
    <t>추적관찰 12주</t>
    <phoneticPr fontId="1" type="noConversion"/>
  </si>
  <si>
    <t>변화량, SE로 SD전환 필요</t>
    <phoneticPr fontId="1" type="noConversion"/>
  </si>
  <si>
    <t xml:space="preserve">Galli </t>
  </si>
  <si>
    <t xml:space="preserve">Furnari </t>
  </si>
  <si>
    <t xml:space="preserve">Capecci </t>
  </si>
  <si>
    <t xml:space="preserve">Clerici </t>
  </si>
  <si>
    <t xml:space="preserve">Carda </t>
  </si>
  <si>
    <t xml:space="preserve">Picelli </t>
  </si>
  <si>
    <t>2012a</t>
  </si>
  <si>
    <t>2012b</t>
  </si>
  <si>
    <t>year</t>
    <phoneticPr fontId="1" type="noConversion"/>
  </si>
  <si>
    <t>author</t>
    <phoneticPr fontId="1" type="noConversion"/>
  </si>
  <si>
    <t>로봇재활</t>
    <phoneticPr fontId="1" type="noConversion"/>
  </si>
  <si>
    <t>2.파킨슨병</t>
    <phoneticPr fontId="1" type="noConversion"/>
  </si>
  <si>
    <t>2.파킨슨병(진행성 핵상 마비, Progressive supranuclear palsy(PSP))</t>
    <phoneticPr fontId="1" type="noConversion"/>
  </si>
  <si>
    <t>변화량, P value→pooled SD</t>
    <phoneticPr fontId="1" type="noConversion"/>
  </si>
  <si>
    <t>종재직후 4주</t>
    <phoneticPr fontId="1" type="noConversion"/>
  </si>
  <si>
    <t>추적관철 6개월</t>
    <phoneticPr fontId="1" type="noConversion"/>
  </si>
  <si>
    <t>(364.8-445.34)</t>
  </si>
  <si>
    <t>(405.56-489.67)*</t>
  </si>
  <si>
    <t>(438.58-511.8)</t>
    <phoneticPr fontId="1" type="noConversion"/>
  </si>
  <si>
    <t>(417.23-499.96)</t>
    <phoneticPr fontId="1" type="noConversion"/>
  </si>
  <si>
    <t>95% CI→SD</t>
    <phoneticPr fontId="1" type="noConversion"/>
  </si>
  <si>
    <t>(413.66-496.77)*</t>
  </si>
  <si>
    <t>(433.46-512.85)***</t>
  </si>
  <si>
    <t>(448.56-533.34)***</t>
  </si>
  <si>
    <t>(383.01-451.66)</t>
    <phoneticPr fontId="1" type="noConversion"/>
  </si>
  <si>
    <t>(6.86-8.42)</t>
  </si>
  <si>
    <t>(6.48-8.09)</t>
  </si>
  <si>
    <t>(6.49-7.84)</t>
  </si>
  <si>
    <t>(6.18-7.65)**,†††</t>
  </si>
  <si>
    <t>(7.18-8.52)</t>
  </si>
  <si>
    <t>(6.57-7.53)***</t>
  </si>
  <si>
    <t>(6.41-7.51)***</t>
  </si>
  <si>
    <t>(6.51-7.22)***</t>
  </si>
  <si>
    <t>(7.45-9.22)</t>
  </si>
  <si>
    <t>(7-8.49)*</t>
  </si>
  <si>
    <t>(6.75-8.12)**</t>
  </si>
  <si>
    <t>(6.33-8.04)**</t>
  </si>
  <si>
    <t>(7.65-9.92)</t>
  </si>
  <si>
    <t>(7.07-8.69)**</t>
  </si>
  <si>
    <t>(6.53-7.59)***,††</t>
  </si>
  <si>
    <t>(6.47-7.46)***</t>
  </si>
  <si>
    <t>(8.89-11.78)</t>
  </si>
  <si>
    <t>(8.79-11.78)</t>
  </si>
  <si>
    <t>(8.73-11.98)</t>
  </si>
  <si>
    <t>(8.61-11.68)</t>
  </si>
  <si>
    <t>(9.32-12.14)</t>
  </si>
  <si>
    <t>(9.27-12.01)</t>
  </si>
  <si>
    <t>(9.23-11.48)</t>
  </si>
  <si>
    <t>(8.86-11.42)</t>
  </si>
  <si>
    <t>(41.28-48.4)</t>
  </si>
  <si>
    <t>(42.26-49.09)</t>
  </si>
  <si>
    <t>(42.51-49.64)</t>
  </si>
  <si>
    <t>(42.5-49.53)</t>
  </si>
  <si>
    <t>(39.4-48.53)</t>
  </si>
  <si>
    <t>(39.57-49.81)</t>
  </si>
  <si>
    <t>(41.65-50.44)</t>
  </si>
  <si>
    <t>(41.77-50.8)</t>
  </si>
  <si>
    <t>(42.5-52.72)</t>
  </si>
  <si>
    <t>(43.4-52.92)</t>
  </si>
  <si>
    <t>(43.45-52.87)</t>
  </si>
  <si>
    <t>(43.54-53.49)</t>
  </si>
  <si>
    <t>(46.88-53.53)</t>
  </si>
  <si>
    <t>(45.94-51.78)</t>
  </si>
  <si>
    <t>(45.18-52.55)</t>
  </si>
  <si>
    <t>(45.15-52.32)</t>
  </si>
  <si>
    <t>비뚤림위험평가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</si>
</sst>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2" formatCode="0.0%"/>
  </numFmts>
  <fonts count="52" x14ac:knownFonts="1">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b/>
      <sz val="11"/>
      <color theme="1"/>
      <name val="맑은 고딕"/>
      <family val="3"/>
      <charset val="129"/>
      <scheme val="minor"/>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0"/>
      <name val="맑은 고딕"/>
      <family val="3"/>
      <charset val="129"/>
      <scheme val="minor"/>
    </font>
    <font>
      <b/>
      <sz val="15"/>
      <color theme="1"/>
      <name val="맑은 고딕"/>
      <family val="3"/>
      <charset val="129"/>
      <scheme val="minor"/>
    </font>
    <font>
      <b/>
      <sz val="14"/>
      <color theme="1"/>
      <name val="맑은 고딕"/>
      <family val="3"/>
      <charset val="129"/>
      <scheme val="minor"/>
    </font>
    <font>
      <sz val="11"/>
      <color theme="1"/>
      <name val="맑은 고딕"/>
      <family val="2"/>
      <scheme val="minor"/>
    </font>
    <font>
      <i/>
      <sz val="10"/>
      <color rgb="FFFF0000"/>
      <name val="맑은 고딕"/>
      <family val="3"/>
      <charset val="129"/>
      <scheme val="minor"/>
    </font>
    <font>
      <b/>
      <i/>
      <sz val="10"/>
      <color rgb="FFFF0000"/>
      <name val="맑은 고딕"/>
      <family val="3"/>
      <charset val="129"/>
      <scheme val="minor"/>
    </font>
    <font>
      <sz val="10"/>
      <color theme="1"/>
      <name val="맑은 고딕"/>
      <family val="2"/>
      <charset val="129"/>
      <scheme val="minor"/>
    </font>
    <font>
      <b/>
      <sz val="9"/>
      <color theme="1"/>
      <name val="맑은 고딕"/>
      <family val="3"/>
      <charset val="129"/>
      <scheme val="minor"/>
    </font>
    <font>
      <b/>
      <sz val="10"/>
      <color rgb="FF000000"/>
      <name val="맑은 고딕"/>
      <family val="3"/>
      <charset val="129"/>
    </font>
    <font>
      <sz val="8"/>
      <color theme="1"/>
      <name val="맑은 고딕"/>
      <family val="3"/>
      <charset val="129"/>
      <scheme val="minor"/>
    </font>
    <font>
      <sz val="10"/>
      <color rgb="FFFF0000"/>
      <name val="맑은 고딕"/>
      <family val="3"/>
      <charset val="129"/>
      <scheme val="minor"/>
    </font>
    <font>
      <sz val="9"/>
      <color rgb="FFFF0000"/>
      <name val="맑은 고딕"/>
      <family val="3"/>
      <charset val="129"/>
      <scheme val="minor"/>
    </font>
  </fonts>
  <fills count="4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8">
    <xf numFmtId="0" fontId="0" fillId="0" borderId="0">
      <alignment vertical="center"/>
    </xf>
    <xf numFmtId="0" fontId="2" fillId="0" borderId="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5" applyNumberFormat="0" applyAlignment="0" applyProtection="0">
      <alignment vertical="center"/>
    </xf>
    <xf numFmtId="0" fontId="17" fillId="8" borderId="6" applyNumberFormat="0" applyAlignment="0" applyProtection="0">
      <alignment vertical="center"/>
    </xf>
    <xf numFmtId="0" fontId="18" fillId="8" borderId="5" applyNumberFormat="0" applyAlignment="0" applyProtection="0">
      <alignment vertical="center"/>
    </xf>
    <xf numFmtId="0" fontId="19" fillId="0" borderId="7" applyNumberFormat="0" applyFill="0" applyAlignment="0" applyProtection="0">
      <alignment vertical="center"/>
    </xf>
    <xf numFmtId="0" fontId="20" fillId="9" borderId="8" applyNumberFormat="0" applyAlignment="0" applyProtection="0">
      <alignment vertical="center"/>
    </xf>
    <xf numFmtId="0" fontId="21" fillId="0" borderId="0" applyNumberFormat="0" applyFill="0" applyBorder="0" applyAlignment="0" applyProtection="0">
      <alignment vertical="center"/>
    </xf>
    <xf numFmtId="0" fontId="8" fillId="10" borderId="9" applyNumberFormat="0" applyFon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24" fillId="34"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8" borderId="5" applyNumberFormat="0" applyAlignment="0" applyProtection="0">
      <alignment vertical="center"/>
    </xf>
    <xf numFmtId="0" fontId="34" fillId="8" borderId="5"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 fillId="10" borderId="9" applyNumberFormat="0" applyFont="0" applyAlignment="0" applyProtection="0">
      <alignment vertical="center"/>
    </xf>
    <xf numFmtId="0" fontId="2" fillId="10" borderId="9"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9" borderId="8" applyNumberFormat="0" applyAlignment="0" applyProtection="0">
      <alignment vertical="center"/>
    </xf>
    <xf numFmtId="0" fontId="36" fillId="9" borderId="8"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3" fillId="8" borderId="6" applyNumberFormat="0" applyAlignment="0" applyProtection="0">
      <alignment vertical="center"/>
    </xf>
    <xf numFmtId="0" fontId="33" fillId="8" borderId="6" applyNumberFormat="0" applyAlignment="0" applyProtection="0">
      <alignment vertical="center"/>
    </xf>
    <xf numFmtId="0" fontId="43" fillId="0" borderId="0"/>
    <xf numFmtId="9" fontId="43" fillId="0" borderId="0" applyFont="0" applyFill="0" applyBorder="0" applyAlignment="0" applyProtection="0">
      <alignment vertical="center"/>
    </xf>
  </cellStyleXfs>
  <cellXfs count="173">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lignment vertical="center"/>
    </xf>
    <xf numFmtId="0" fontId="0" fillId="0" borderId="0" xfId="0" applyBorder="1">
      <alignment vertical="center"/>
    </xf>
    <xf numFmtId="0" fontId="0" fillId="0" borderId="0" xfId="0">
      <alignment vertical="center"/>
    </xf>
    <xf numFmtId="0" fontId="2" fillId="0" borderId="0" xfId="0" applyFont="1" applyBorder="1">
      <alignment vertical="center"/>
    </xf>
    <xf numFmtId="0" fontId="40" fillId="0" borderId="0" xfId="0" applyFont="1" applyBorder="1" applyAlignment="1">
      <alignment vertical="center"/>
    </xf>
    <xf numFmtId="0" fontId="42"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5" fillId="2" borderId="11" xfId="0" applyFont="1" applyFill="1" applyBorder="1" applyAlignment="1">
      <alignment vertical="center"/>
    </xf>
    <xf numFmtId="0" fontId="5" fillId="2" borderId="16" xfId="0" applyFont="1" applyFill="1" applyBorder="1" applyAlignment="1">
      <alignment vertical="center"/>
    </xf>
    <xf numFmtId="0" fontId="4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40" fillId="0" borderId="1" xfId="0" applyFont="1" applyFill="1" applyBorder="1" applyAlignment="1">
      <alignment horizontal="left" vertical="center"/>
    </xf>
    <xf numFmtId="0" fontId="45" fillId="0" borderId="1" xfId="0"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vertical="center"/>
    </xf>
    <xf numFmtId="0" fontId="6" fillId="0" borderId="1" xfId="0" applyFont="1" applyBorder="1" applyAlignment="1">
      <alignment vertical="center"/>
    </xf>
    <xf numFmtId="0" fontId="6" fillId="0" borderId="1" xfId="0" applyFont="1" applyFill="1" applyBorder="1" applyAlignment="1">
      <alignment horizontal="center" vertical="center"/>
    </xf>
    <xf numFmtId="0" fontId="2" fillId="0" borderId="1" xfId="0" applyFont="1" applyFill="1" applyBorder="1" applyAlignment="1">
      <alignment vertical="center"/>
    </xf>
    <xf numFmtId="0" fontId="6" fillId="0" borderId="1" xfId="0" applyFont="1" applyFill="1" applyBorder="1" applyAlignment="1">
      <alignment horizontal="center" vertical="center" wrapText="1"/>
    </xf>
    <xf numFmtId="0" fontId="47" fillId="0" borderId="0" xfId="0" applyFont="1" applyBorder="1" applyAlignment="1">
      <alignment horizontal="left" vertical="center"/>
    </xf>
    <xf numFmtId="0" fontId="3" fillId="0" borderId="0" xfId="0" applyFont="1" applyAlignment="1">
      <alignment vertical="center"/>
    </xf>
    <xf numFmtId="0" fontId="6" fillId="0" borderId="18" xfId="0" applyFont="1" applyBorder="1" applyAlignment="1">
      <alignment vertical="center"/>
    </xf>
    <xf numFmtId="0" fontId="46" fillId="0" borderId="1" xfId="0" applyFont="1" applyFill="1" applyBorder="1" applyAlignment="1">
      <alignment horizontal="center" vertical="center"/>
    </xf>
    <xf numFmtId="0" fontId="46" fillId="0"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horizontal="left" vertical="center"/>
    </xf>
    <xf numFmtId="0" fontId="2" fillId="0" borderId="0" xfId="0" applyFont="1" applyFill="1" applyBorder="1" applyAlignment="1">
      <alignment vertical="center"/>
    </xf>
    <xf numFmtId="0" fontId="0" fillId="0" borderId="1" xfId="0" applyBorder="1" applyAlignment="1">
      <alignment horizontal="left" vertical="center"/>
    </xf>
    <xf numFmtId="2"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46" fillId="38" borderId="1" xfId="0" applyFont="1" applyFill="1" applyBorder="1" applyAlignment="1">
      <alignment vertical="center"/>
    </xf>
    <xf numFmtId="0" fontId="46" fillId="0" borderId="1" xfId="0" applyFont="1" applyFill="1" applyBorder="1" applyAlignment="1">
      <alignment horizontal="left" vertical="center"/>
    </xf>
    <xf numFmtId="179" fontId="2" fillId="0" borderId="0" xfId="0" applyNumberFormat="1" applyFont="1" applyFill="1" applyBorder="1" applyAlignment="1">
      <alignment vertical="center"/>
    </xf>
    <xf numFmtId="0" fontId="6" fillId="0" borderId="0" xfId="0" applyFont="1" applyBorder="1" applyAlignment="1">
      <alignment horizontal="center" vertical="center" wrapText="1"/>
    </xf>
    <xf numFmtId="0" fontId="47"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xf>
    <xf numFmtId="179" fontId="0" fillId="0" borderId="0" xfId="0" applyNumberFormat="1" applyAlignment="1">
      <alignment horizontal="center" vertical="center"/>
    </xf>
    <xf numFmtId="0" fontId="46" fillId="0" borderId="19" xfId="0" applyFont="1" applyFill="1" applyBorder="1" applyAlignment="1">
      <alignment horizontal="left" vertical="center"/>
    </xf>
    <xf numFmtId="0" fontId="2" fillId="36" borderId="0" xfId="0" applyFont="1" applyFill="1" applyBorder="1" applyAlignment="1">
      <alignment vertical="center"/>
    </xf>
    <xf numFmtId="49" fontId="2" fillId="0" borderId="1" xfId="0" applyNumberFormat="1" applyFont="1" applyFill="1" applyBorder="1" applyAlignment="1">
      <alignment vertical="center"/>
    </xf>
    <xf numFmtId="179" fontId="4" fillId="0" borderId="0" xfId="0" applyNumberFormat="1" applyFont="1" applyBorder="1" applyAlignment="1">
      <alignment horizontal="left" vertical="center"/>
    </xf>
    <xf numFmtId="0" fontId="40" fillId="0" borderId="1" xfId="0" applyFont="1" applyBorder="1" applyAlignment="1">
      <alignment vertical="center"/>
    </xf>
    <xf numFmtId="0" fontId="6" fillId="0" borderId="0" xfId="0" applyFont="1" applyAlignment="1">
      <alignment vertical="center"/>
    </xf>
    <xf numFmtId="2" fontId="0" fillId="0" borderId="0" xfId="0" applyNumberFormat="1" applyAlignment="1">
      <alignment horizontal="center" vertical="center"/>
    </xf>
    <xf numFmtId="0" fontId="2" fillId="35" borderId="0" xfId="0" applyFont="1" applyFill="1" applyAlignment="1">
      <alignment horizontal="left" vertical="center"/>
    </xf>
    <xf numFmtId="2" fontId="2" fillId="0" borderId="0" xfId="0" applyNumberFormat="1" applyFont="1" applyAlignment="1">
      <alignment horizontal="center" vertical="center"/>
    </xf>
    <xf numFmtId="49" fontId="2" fillId="0" borderId="0" xfId="0" applyNumberFormat="1" applyFont="1" applyAlignment="1">
      <alignment horizontal="center" vertical="center"/>
    </xf>
    <xf numFmtId="1"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left" vertical="center"/>
    </xf>
    <xf numFmtId="0" fontId="46" fillId="0" borderId="19" xfId="0" applyFont="1" applyBorder="1" applyAlignment="1">
      <alignment horizontal="left" vertical="center"/>
    </xf>
    <xf numFmtId="0" fontId="6" fillId="0" borderId="1" xfId="0" applyFont="1" applyBorder="1" applyAlignment="1">
      <alignment horizontal="center" vertical="center"/>
    </xf>
    <xf numFmtId="0" fontId="45" fillId="0" borderId="1" xfId="0" applyFont="1" applyBorder="1" applyAlignment="1">
      <alignment horizontal="left" vertical="center"/>
    </xf>
    <xf numFmtId="0" fontId="44"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xf>
    <xf numFmtId="0" fontId="46" fillId="38" borderId="1" xfId="0" applyFont="1" applyFill="1" applyBorder="1" applyAlignment="1">
      <alignment horizontal="center" vertical="center"/>
    </xf>
    <xf numFmtId="49" fontId="40" fillId="0" borderId="1" xfId="0" applyNumberFormat="1" applyFont="1" applyBorder="1" applyAlignment="1">
      <alignment horizontal="left" vertical="center"/>
    </xf>
    <xf numFmtId="179" fontId="2" fillId="0" borderId="0" xfId="0" applyNumberFormat="1" applyFont="1" applyBorder="1" applyAlignment="1">
      <alignment vertical="center"/>
    </xf>
    <xf numFmtId="179" fontId="4" fillId="0" borderId="0" xfId="0" applyNumberFormat="1" applyFont="1" applyBorder="1" applyAlignment="1">
      <alignment horizontal="left" vertical="center" wrapText="1"/>
    </xf>
    <xf numFmtId="0" fontId="50" fillId="38" borderId="1" xfId="0" applyFont="1" applyFill="1" applyBorder="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vertical="center"/>
    </xf>
    <xf numFmtId="0" fontId="6" fillId="0" borderId="1" xfId="0" applyFont="1" applyBorder="1" applyAlignment="1">
      <alignment horizontal="left" vertical="center"/>
    </xf>
    <xf numFmtId="0" fontId="46" fillId="0" borderId="0" xfId="0" applyFont="1" applyFill="1" applyBorder="1" applyAlignment="1">
      <alignment horizontal="center" vertical="center"/>
    </xf>
    <xf numFmtId="0" fontId="5" fillId="0" borderId="1" xfId="0" applyFont="1" applyBorder="1" applyAlignment="1">
      <alignment horizontal="center" vertical="center"/>
    </xf>
    <xf numFmtId="0" fontId="40" fillId="0" borderId="0" xfId="0" applyFont="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9" fontId="2" fillId="0" borderId="1" xfId="0" applyNumberFormat="1" applyFont="1" applyBorder="1" applyAlignment="1">
      <alignment vertical="center"/>
    </xf>
    <xf numFmtId="9" fontId="40" fillId="0" borderId="0" xfId="0" applyNumberFormat="1" applyFont="1" applyBorder="1" applyAlignment="1">
      <alignment horizontal="left" vertical="center"/>
    </xf>
    <xf numFmtId="179" fontId="2" fillId="0" borderId="1" xfId="0" applyNumberFormat="1" applyFont="1" applyBorder="1" applyAlignment="1">
      <alignment vertical="center"/>
    </xf>
    <xf numFmtId="182" fontId="4" fillId="0" borderId="1" xfId="0" applyNumberFormat="1" applyFont="1" applyBorder="1" applyAlignment="1">
      <alignment horizontal="left" vertical="center"/>
    </xf>
    <xf numFmtId="0" fontId="4" fillId="0" borderId="1" xfId="0" applyFont="1" applyBorder="1" applyAlignment="1">
      <alignment horizontal="left" vertical="center"/>
    </xf>
    <xf numFmtId="179" fontId="4" fillId="0" borderId="1" xfId="0" applyNumberFormat="1" applyFont="1" applyBorder="1" applyAlignment="1">
      <alignment horizontal="left" vertical="center"/>
    </xf>
    <xf numFmtId="0" fontId="40"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40" fillId="35" borderId="1" xfId="0"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horizontal="center" vertical="center"/>
    </xf>
    <xf numFmtId="0" fontId="4" fillId="0" borderId="18"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Border="1" applyAlignment="1">
      <alignment horizontal="center" vertical="center" wrapText="1"/>
    </xf>
    <xf numFmtId="9" fontId="40" fillId="0" borderId="1" xfId="0" applyNumberFormat="1" applyFont="1" applyBorder="1" applyAlignment="1">
      <alignment horizontal="left" vertical="center"/>
    </xf>
    <xf numFmtId="0" fontId="40" fillId="0" borderId="18" xfId="0" applyFont="1" applyBorder="1" applyAlignment="1">
      <alignment horizontal="left" vertical="center"/>
    </xf>
    <xf numFmtId="0" fontId="49" fillId="0" borderId="1" xfId="0" applyFont="1" applyFill="1" applyBorder="1" applyAlignment="1">
      <alignment vertical="center"/>
    </xf>
    <xf numFmtId="0" fontId="40" fillId="40" borderId="1" xfId="0" applyFont="1" applyFill="1" applyBorder="1" applyAlignment="1">
      <alignment horizontal="center" vertical="center"/>
    </xf>
    <xf numFmtId="0" fontId="6" fillId="0" borderId="0" xfId="0" applyFont="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5" borderId="1" xfId="0" applyFont="1" applyFill="1" applyBorder="1" applyAlignment="1">
      <alignment horizontal="left" vertical="center"/>
    </xf>
    <xf numFmtId="0" fontId="50" fillId="0" borderId="1" xfId="0" applyFont="1" applyBorder="1" applyAlignment="1">
      <alignment horizontal="left" vertical="center"/>
    </xf>
    <xf numFmtId="0" fontId="51" fillId="0" borderId="1" xfId="0" applyFont="1" applyBorder="1" applyAlignment="1">
      <alignment horizontal="left" vertical="center"/>
    </xf>
    <xf numFmtId="0" fontId="50" fillId="0" borderId="0" xfId="0" applyFont="1" applyBorder="1" applyAlignment="1">
      <alignment horizontal="left" vertical="center"/>
    </xf>
    <xf numFmtId="179" fontId="6" fillId="0" borderId="0" xfId="0" applyNumberFormat="1"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7" fillId="37" borderId="11"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5" fillId="2" borderId="1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5" borderId="1" xfId="0" applyFont="1" applyFill="1" applyBorder="1" applyAlignment="1">
      <alignment horizontal="center" vertical="center" wrapText="1"/>
    </xf>
    <xf numFmtId="0" fontId="5" fillId="35" borderId="1"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18"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48" fillId="0" borderId="1" xfId="0" applyFont="1" applyFill="1" applyBorder="1" applyAlignment="1">
      <alignment horizontal="center" vertical="center"/>
    </xf>
    <xf numFmtId="0" fontId="5" fillId="37"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5" fillId="37" borderId="1" xfId="0" applyFont="1" applyFill="1" applyBorder="1" applyAlignment="1">
      <alignment horizontal="left" vertical="center"/>
    </xf>
    <xf numFmtId="0" fontId="41" fillId="0" borderId="0" xfId="0" applyFont="1" applyBorder="1" applyAlignment="1">
      <alignment horizontal="left" vertical="center"/>
    </xf>
    <xf numFmtId="0" fontId="4" fillId="39" borderId="1" xfId="0" applyFont="1" applyFill="1" applyBorder="1" applyAlignment="1">
      <alignment horizontal="left" vertical="center"/>
    </xf>
    <xf numFmtId="0" fontId="44" fillId="0" borderId="1" xfId="0" applyNumberFormat="1" applyFont="1" applyFill="1" applyBorder="1" applyAlignment="1">
      <alignment horizontal="center" vertical="center"/>
    </xf>
    <xf numFmtId="0" fontId="40" fillId="0" borderId="1" xfId="0" applyNumberFormat="1" applyFont="1" applyFill="1" applyBorder="1" applyAlignment="1">
      <alignment horizontal="center" vertical="center"/>
    </xf>
  </cellXfs>
  <cellStyles count="128">
    <cellStyle name="20% - 강조색1" xfId="20" builtinId="30" customBuiltin="1"/>
    <cellStyle name="20% - 강조색1 2" xfId="45"/>
    <cellStyle name="20% - 강조색1 3" xfId="44"/>
    <cellStyle name="20% - 강조색2" xfId="24" builtinId="34" customBuiltin="1"/>
    <cellStyle name="20% - 강조색2 2" xfId="47"/>
    <cellStyle name="20% - 강조색2 3" xfId="46"/>
    <cellStyle name="20% - 강조색3" xfId="28" builtinId="38" customBuiltin="1"/>
    <cellStyle name="20% - 강조색3 2" xfId="49"/>
    <cellStyle name="20% - 강조색3 3" xfId="48"/>
    <cellStyle name="20% - 강조색4" xfId="32" builtinId="42" customBuiltin="1"/>
    <cellStyle name="20% - 강조색4 2" xfId="51"/>
    <cellStyle name="20% - 강조색4 3" xfId="50"/>
    <cellStyle name="20% - 강조색5" xfId="36" builtinId="46" customBuiltin="1"/>
    <cellStyle name="20% - 강조색5 2" xfId="53"/>
    <cellStyle name="20% - 강조색5 3" xfId="52"/>
    <cellStyle name="20% - 강조색6" xfId="40" builtinId="50" customBuiltin="1"/>
    <cellStyle name="20% - 강조색6 2" xfId="55"/>
    <cellStyle name="20% - 강조색6 3" xfId="54"/>
    <cellStyle name="40% - 강조색1" xfId="21" builtinId="31" customBuiltin="1"/>
    <cellStyle name="40% - 강조색1 2" xfId="57"/>
    <cellStyle name="40% - 강조색1 3" xfId="56"/>
    <cellStyle name="40% - 강조색2" xfId="25" builtinId="35" customBuiltin="1"/>
    <cellStyle name="40% - 강조색2 2" xfId="59"/>
    <cellStyle name="40% - 강조색2 3" xfId="58"/>
    <cellStyle name="40% - 강조색3" xfId="29" builtinId="39" customBuiltin="1"/>
    <cellStyle name="40% - 강조색3 2" xfId="61"/>
    <cellStyle name="40% - 강조색3 3" xfId="60"/>
    <cellStyle name="40% - 강조색4" xfId="33" builtinId="43" customBuiltin="1"/>
    <cellStyle name="40% - 강조색4 2" xfId="63"/>
    <cellStyle name="40% - 강조색4 3" xfId="62"/>
    <cellStyle name="40% - 강조색5" xfId="37" builtinId="47" customBuiltin="1"/>
    <cellStyle name="40% - 강조색5 2" xfId="65"/>
    <cellStyle name="40% - 강조색5 3" xfId="64"/>
    <cellStyle name="40% - 강조색6" xfId="41" builtinId="51" customBuiltin="1"/>
    <cellStyle name="40% - 강조색6 2" xfId="67"/>
    <cellStyle name="40% - 강조색6 3" xfId="66"/>
    <cellStyle name="60% - 강조색1" xfId="22" builtinId="32" customBuiltin="1"/>
    <cellStyle name="60% - 강조색1 2" xfId="69"/>
    <cellStyle name="60% - 강조색1 3" xfId="68"/>
    <cellStyle name="60% - 강조색2" xfId="26" builtinId="36" customBuiltin="1"/>
    <cellStyle name="60% - 강조색2 2" xfId="71"/>
    <cellStyle name="60% - 강조색2 3" xfId="70"/>
    <cellStyle name="60% - 강조색3" xfId="30" builtinId="40" customBuiltin="1"/>
    <cellStyle name="60% - 강조색3 2" xfId="73"/>
    <cellStyle name="60% - 강조색3 3" xfId="72"/>
    <cellStyle name="60% - 강조색4" xfId="34" builtinId="44" customBuiltin="1"/>
    <cellStyle name="60% - 강조색4 2" xfId="75"/>
    <cellStyle name="60% - 강조색4 3" xfId="74"/>
    <cellStyle name="60% - 강조색5" xfId="38" builtinId="48" customBuiltin="1"/>
    <cellStyle name="60% - 강조색5 2" xfId="77"/>
    <cellStyle name="60% - 강조색5 3" xfId="76"/>
    <cellStyle name="60% - 강조색6" xfId="42" builtinId="52" customBuiltin="1"/>
    <cellStyle name="60% - 강조색6 2" xfId="79"/>
    <cellStyle name="60% - 강조색6 3" xfId="78"/>
    <cellStyle name="강조색1" xfId="19" builtinId="29" customBuiltin="1"/>
    <cellStyle name="강조색1 2" xfId="81"/>
    <cellStyle name="강조색1 3" xfId="80"/>
    <cellStyle name="강조색2" xfId="23" builtinId="33" customBuiltin="1"/>
    <cellStyle name="강조색2 2" xfId="83"/>
    <cellStyle name="강조색2 3" xfId="82"/>
    <cellStyle name="강조색3" xfId="27" builtinId="37" customBuiltin="1"/>
    <cellStyle name="강조색3 2" xfId="85"/>
    <cellStyle name="강조색3 3" xfId="84"/>
    <cellStyle name="강조색4" xfId="31" builtinId="41" customBuiltin="1"/>
    <cellStyle name="강조색4 2" xfId="87"/>
    <cellStyle name="강조색4 3" xfId="86"/>
    <cellStyle name="강조색5" xfId="35" builtinId="45" customBuiltin="1"/>
    <cellStyle name="강조색5 2" xfId="89"/>
    <cellStyle name="강조색5 3" xfId="88"/>
    <cellStyle name="강조색6" xfId="39" builtinId="49" customBuiltin="1"/>
    <cellStyle name="강조색6 2" xfId="91"/>
    <cellStyle name="강조색6 3" xfId="90"/>
    <cellStyle name="경고문" xfId="15" builtinId="11" customBuiltin="1"/>
    <cellStyle name="경고문 2" xfId="93"/>
    <cellStyle name="경고문 3" xfId="92"/>
    <cellStyle name="계산" xfId="12" builtinId="22" customBuiltin="1"/>
    <cellStyle name="계산 2" xfId="95"/>
    <cellStyle name="계산 3" xfId="94"/>
    <cellStyle name="나쁨" xfId="8" builtinId="27" customBuiltin="1"/>
    <cellStyle name="나쁨 2" xfId="97"/>
    <cellStyle name="나쁨 3" xfId="96"/>
    <cellStyle name="메모" xfId="16" builtinId="10" customBuiltin="1"/>
    <cellStyle name="메모 2" xfId="99"/>
    <cellStyle name="메모 3" xfId="98"/>
    <cellStyle name="백분율 2" xfId="127"/>
    <cellStyle name="보통" xfId="9" builtinId="28" customBuiltin="1"/>
    <cellStyle name="보통 2" xfId="101"/>
    <cellStyle name="보통 3" xfId="100"/>
    <cellStyle name="설명 텍스트" xfId="17" builtinId="53" customBuiltin="1"/>
    <cellStyle name="설명 텍스트 2" xfId="103"/>
    <cellStyle name="설명 텍스트 3" xfId="102"/>
    <cellStyle name="셀 확인" xfId="14" builtinId="23" customBuiltin="1"/>
    <cellStyle name="셀 확인 2" xfId="105"/>
    <cellStyle name="셀 확인 3" xfId="104"/>
    <cellStyle name="연결된 셀" xfId="13" builtinId="24" customBuiltin="1"/>
    <cellStyle name="연결된 셀 2" xfId="107"/>
    <cellStyle name="연결된 셀 3" xfId="106"/>
    <cellStyle name="요약" xfId="18" builtinId="25" customBuiltin="1"/>
    <cellStyle name="요약 2" xfId="109"/>
    <cellStyle name="요약 3" xfId="108"/>
    <cellStyle name="입력" xfId="10" builtinId="20" customBuiltin="1"/>
    <cellStyle name="입력 2" xfId="111"/>
    <cellStyle name="입력 3" xfId="110"/>
    <cellStyle name="제목" xfId="2" builtinId="15" customBuiltin="1"/>
    <cellStyle name="제목 1" xfId="3" builtinId="16" customBuiltin="1"/>
    <cellStyle name="제목 1 2" xfId="114"/>
    <cellStyle name="제목 1 3" xfId="113"/>
    <cellStyle name="제목 2" xfId="4" builtinId="17" customBuiltin="1"/>
    <cellStyle name="제목 2 2" xfId="116"/>
    <cellStyle name="제목 2 3" xfId="115"/>
    <cellStyle name="제목 3" xfId="5" builtinId="18" customBuiltin="1"/>
    <cellStyle name="제목 3 2" xfId="118"/>
    <cellStyle name="제목 3 3" xfId="117"/>
    <cellStyle name="제목 4" xfId="6" builtinId="19" customBuiltin="1"/>
    <cellStyle name="제목 4 2" xfId="120"/>
    <cellStyle name="제목 4 3" xfId="119"/>
    <cellStyle name="제목 5" xfId="121"/>
    <cellStyle name="제목 6" xfId="112"/>
    <cellStyle name="좋음" xfId="7" builtinId="26" customBuiltin="1"/>
    <cellStyle name="좋음 2" xfId="123"/>
    <cellStyle name="좋음 3" xfId="122"/>
    <cellStyle name="출력" xfId="11" builtinId="21" customBuiltin="1"/>
    <cellStyle name="출력 2" xfId="125"/>
    <cellStyle name="출력 3" xfId="124"/>
    <cellStyle name="표준" xfId="0" builtinId="0"/>
    <cellStyle name="표준 2" xfId="1"/>
    <cellStyle name="표준 2 2" xfId="126"/>
    <cellStyle name="표준 3" xfId="43"/>
  </cellStyles>
  <dxfs count="66">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tabSelected="1" zoomScaleNormal="100" workbookViewId="0">
      <pane xSplit="4" ySplit="5" topLeftCell="E6" activePane="bottomRight" state="frozen"/>
      <selection activeCell="D6" sqref="D6"/>
      <selection pane="topRight" activeCell="D6" sqref="D6"/>
      <selection pane="bottomLeft" activeCell="D6" sqref="D6"/>
      <selection pane="bottomRight" activeCell="I15" sqref="I15"/>
    </sheetView>
  </sheetViews>
  <sheetFormatPr defaultColWidth="9" defaultRowHeight="16.5" x14ac:dyDescent="0.3"/>
  <cols>
    <col min="1" max="2" width="0" style="11" hidden="1" customWidth="1"/>
    <col min="3" max="3" width="6.875" style="2" bestFit="1" customWidth="1"/>
    <col min="4" max="4" width="13.375" style="6" customWidth="1"/>
    <col min="5" max="5" width="8" style="7" bestFit="1" customWidth="1"/>
    <col min="6" max="6" width="13.5" style="7" customWidth="1"/>
    <col min="7" max="7" width="8" style="7" bestFit="1" customWidth="1"/>
    <col min="8" max="8" width="15.25" style="63" customWidth="1"/>
    <col min="9" max="9" width="15.25" style="7" customWidth="1"/>
    <col min="10" max="10" width="18.375" style="7" customWidth="1"/>
    <col min="11" max="11" width="12.125" style="7" customWidth="1"/>
    <col min="12" max="12" width="33.875" style="7" customWidth="1"/>
    <col min="13" max="13" width="8" style="120" bestFit="1" customWidth="1"/>
    <col min="14" max="16" width="8" style="120" customWidth="1"/>
    <col min="17" max="17" width="15.375" style="4" customWidth="1"/>
    <col min="18" max="18" width="11.375" style="4" customWidth="1"/>
    <col min="19" max="19" width="12" style="4" customWidth="1"/>
    <col min="20" max="20" width="7.5" style="4" customWidth="1"/>
    <col min="21" max="21" width="19.75" style="4" customWidth="1"/>
    <col min="22" max="22" width="25.5" style="4" customWidth="1"/>
    <col min="23" max="23" width="20.25" style="4" customWidth="1"/>
    <col min="24" max="24" width="18" style="4" customWidth="1"/>
    <col min="25" max="25" width="17.375" style="4" customWidth="1"/>
    <col min="26" max="26" width="12.125" style="4" customWidth="1"/>
    <col min="27" max="27" width="9.625" style="4" customWidth="1"/>
    <col min="28" max="28" width="9.25" style="4" customWidth="1"/>
    <col min="29" max="32" width="15.125" style="5" customWidth="1"/>
    <col min="33" max="33" width="20.875" style="5" customWidth="1"/>
    <col min="34" max="34" width="15.125" style="5" customWidth="1"/>
    <col min="35" max="41" width="15.125" style="4" customWidth="1"/>
    <col min="42" max="42" width="11.375" style="4" bestFit="1" customWidth="1"/>
    <col min="43" max="43" width="9" style="1" customWidth="1"/>
    <col min="44" max="16384" width="9" style="11"/>
  </cols>
  <sheetData>
    <row r="1" spans="1:48" ht="30" customHeight="1" x14ac:dyDescent="0.3">
      <c r="C1" s="169" t="s">
        <v>35</v>
      </c>
      <c r="F1" s="6" t="s">
        <v>16</v>
      </c>
    </row>
    <row r="2" spans="1:48" ht="30" customHeight="1" x14ac:dyDescent="0.3">
      <c r="C2" s="64"/>
      <c r="D2" s="47"/>
      <c r="E2" s="47"/>
      <c r="F2" s="47"/>
      <c r="G2" s="47"/>
      <c r="H2" s="64"/>
      <c r="I2" s="65"/>
      <c r="J2" s="47"/>
      <c r="K2" s="47"/>
      <c r="L2" s="47"/>
      <c r="M2" s="64"/>
      <c r="N2" s="64"/>
      <c r="O2" s="64"/>
      <c r="P2" s="64"/>
      <c r="Q2" s="47"/>
      <c r="R2" s="47"/>
      <c r="S2" s="47"/>
      <c r="T2" s="47"/>
      <c r="U2" s="47"/>
      <c r="V2" s="47"/>
      <c r="W2" s="47"/>
      <c r="X2" s="47"/>
      <c r="Y2" s="47"/>
      <c r="Z2" s="47"/>
      <c r="AA2" s="47"/>
      <c r="AB2" s="47"/>
      <c r="AC2" s="47"/>
      <c r="AD2" s="47"/>
      <c r="AE2" s="64"/>
      <c r="AF2" s="47"/>
      <c r="AG2" s="47"/>
      <c r="AH2" s="47"/>
      <c r="AI2" s="47"/>
      <c r="AJ2" s="47"/>
      <c r="AK2" s="47"/>
      <c r="AL2" s="47"/>
      <c r="AM2" s="47"/>
      <c r="AN2" s="47"/>
      <c r="AO2" s="47"/>
      <c r="AP2" s="47"/>
      <c r="AQ2" s="47"/>
    </row>
    <row r="3" spans="1:48" s="3" customFormat="1" ht="16.5" customHeight="1" x14ac:dyDescent="0.3">
      <c r="C3" s="138" t="s">
        <v>36</v>
      </c>
      <c r="D3" s="139" t="s">
        <v>53</v>
      </c>
      <c r="E3" s="138" t="s">
        <v>71</v>
      </c>
      <c r="F3" s="133" t="s">
        <v>54</v>
      </c>
      <c r="G3" s="138" t="s">
        <v>1</v>
      </c>
      <c r="H3" s="133" t="s">
        <v>55</v>
      </c>
      <c r="I3" s="133" t="s">
        <v>37</v>
      </c>
      <c r="J3" s="133" t="s">
        <v>38</v>
      </c>
      <c r="K3" s="31" t="s">
        <v>39</v>
      </c>
      <c r="L3" s="32" t="s">
        <v>17</v>
      </c>
      <c r="M3" s="143"/>
      <c r="N3" s="143"/>
      <c r="O3" s="143"/>
      <c r="P3" s="143"/>
      <c r="Q3" s="143"/>
      <c r="R3" s="143"/>
      <c r="S3" s="143"/>
      <c r="T3" s="143"/>
      <c r="U3" s="143"/>
      <c r="V3" s="143"/>
      <c r="W3" s="143"/>
      <c r="X3" s="143"/>
      <c r="Y3" s="143"/>
      <c r="Z3" s="143"/>
      <c r="AA3" s="143"/>
      <c r="AB3" s="143"/>
      <c r="AC3" s="34" t="s">
        <v>18</v>
      </c>
      <c r="AD3" s="42"/>
      <c r="AE3" s="112"/>
      <c r="AF3" s="42"/>
      <c r="AG3" s="42"/>
      <c r="AH3" s="35"/>
      <c r="AI3" s="149" t="s">
        <v>13</v>
      </c>
      <c r="AJ3" s="143"/>
      <c r="AK3" s="143"/>
      <c r="AL3" s="143"/>
      <c r="AM3" s="149" t="s">
        <v>22</v>
      </c>
      <c r="AN3" s="143"/>
      <c r="AO3" s="143"/>
      <c r="AP3" s="133" t="s">
        <v>15</v>
      </c>
      <c r="AQ3" s="140" t="s">
        <v>77</v>
      </c>
    </row>
    <row r="4" spans="1:48" s="3" customFormat="1" ht="16.5" customHeight="1" x14ac:dyDescent="0.3">
      <c r="C4" s="138"/>
      <c r="D4" s="139"/>
      <c r="E4" s="138"/>
      <c r="F4" s="135"/>
      <c r="G4" s="138"/>
      <c r="H4" s="135"/>
      <c r="I4" s="135"/>
      <c r="J4" s="135"/>
      <c r="K4" s="133" t="s">
        <v>40</v>
      </c>
      <c r="L4" s="133" t="s">
        <v>41</v>
      </c>
      <c r="M4" s="146" t="s">
        <v>14</v>
      </c>
      <c r="N4" s="147"/>
      <c r="O4" s="147"/>
      <c r="P4" s="148"/>
      <c r="Q4" s="33"/>
      <c r="R4" s="136" t="s">
        <v>60</v>
      </c>
      <c r="S4" s="141" t="s">
        <v>20</v>
      </c>
      <c r="T4" s="150" t="s">
        <v>50</v>
      </c>
      <c r="U4" s="150"/>
      <c r="V4" s="150"/>
      <c r="W4" s="150"/>
      <c r="X4" s="150"/>
      <c r="Y4" s="150"/>
      <c r="Z4" s="150"/>
      <c r="AA4" s="150"/>
      <c r="AB4" s="150"/>
      <c r="AC4" s="141" t="s">
        <v>5</v>
      </c>
      <c r="AD4" s="141" t="s">
        <v>68</v>
      </c>
      <c r="AE4" s="110"/>
      <c r="AF4" s="40"/>
      <c r="AG4" s="40"/>
      <c r="AH4" s="26"/>
      <c r="AI4" s="141" t="s">
        <v>13</v>
      </c>
      <c r="AJ4" s="40"/>
      <c r="AK4" s="141" t="s">
        <v>48</v>
      </c>
      <c r="AL4" s="26"/>
      <c r="AM4" s="141" t="s">
        <v>46</v>
      </c>
      <c r="AN4" s="40"/>
      <c r="AO4" s="26"/>
      <c r="AP4" s="144"/>
      <c r="AQ4" s="140"/>
    </row>
    <row r="5" spans="1:48" s="12" customFormat="1" ht="57.75" customHeight="1" x14ac:dyDescent="0.3">
      <c r="A5" s="107" t="s">
        <v>456</v>
      </c>
      <c r="B5" s="107" t="s">
        <v>455</v>
      </c>
      <c r="C5" s="139"/>
      <c r="D5" s="139"/>
      <c r="E5" s="138"/>
      <c r="F5" s="134"/>
      <c r="G5" s="138"/>
      <c r="H5" s="134"/>
      <c r="I5" s="134"/>
      <c r="J5" s="134"/>
      <c r="K5" s="134"/>
      <c r="L5" s="134"/>
      <c r="M5" s="108" t="s">
        <v>56</v>
      </c>
      <c r="N5" s="108" t="s">
        <v>19</v>
      </c>
      <c r="O5" s="108" t="s">
        <v>57</v>
      </c>
      <c r="P5" s="108" t="s">
        <v>58</v>
      </c>
      <c r="Q5" s="30" t="s">
        <v>59</v>
      </c>
      <c r="R5" s="137"/>
      <c r="S5" s="142"/>
      <c r="T5" s="41" t="s">
        <v>21</v>
      </c>
      <c r="U5" s="27" t="s">
        <v>61</v>
      </c>
      <c r="V5" s="41" t="s">
        <v>64</v>
      </c>
      <c r="W5" s="27" t="s">
        <v>62</v>
      </c>
      <c r="X5" s="41" t="s">
        <v>65</v>
      </c>
      <c r="Y5" s="41" t="s">
        <v>63</v>
      </c>
      <c r="Z5" s="27" t="s">
        <v>66</v>
      </c>
      <c r="AA5" s="27" t="s">
        <v>51</v>
      </c>
      <c r="AB5" s="30" t="s">
        <v>67</v>
      </c>
      <c r="AC5" s="142"/>
      <c r="AD5" s="142"/>
      <c r="AE5" s="111" t="s">
        <v>44</v>
      </c>
      <c r="AF5" s="41" t="s">
        <v>43</v>
      </c>
      <c r="AG5" s="41" t="s">
        <v>69</v>
      </c>
      <c r="AH5" s="27" t="s">
        <v>42</v>
      </c>
      <c r="AI5" s="142"/>
      <c r="AJ5" s="41" t="s">
        <v>70</v>
      </c>
      <c r="AK5" s="142"/>
      <c r="AL5" s="27" t="s">
        <v>47</v>
      </c>
      <c r="AM5" s="142"/>
      <c r="AN5" s="41" t="s">
        <v>49</v>
      </c>
      <c r="AO5" s="27" t="s">
        <v>45</v>
      </c>
      <c r="AP5" s="145"/>
      <c r="AQ5" s="140"/>
      <c r="AR5" s="12" t="s">
        <v>404</v>
      </c>
    </row>
    <row r="6" spans="1:48" s="69" customFormat="1" x14ac:dyDescent="0.3">
      <c r="A6" s="72" t="s">
        <v>450</v>
      </c>
      <c r="B6" s="73">
        <v>2017</v>
      </c>
      <c r="C6" s="124">
        <v>6331</v>
      </c>
      <c r="D6" s="72" t="s">
        <v>122</v>
      </c>
      <c r="E6" s="72" t="s">
        <v>115</v>
      </c>
      <c r="F6" s="19" t="s">
        <v>186</v>
      </c>
      <c r="G6" s="19" t="s">
        <v>109</v>
      </c>
      <c r="H6" s="19">
        <v>1</v>
      </c>
      <c r="I6" s="98" t="s">
        <v>187</v>
      </c>
      <c r="J6" s="72" t="s">
        <v>459</v>
      </c>
      <c r="K6" s="98"/>
      <c r="L6" s="98" t="s">
        <v>188</v>
      </c>
      <c r="M6" s="20">
        <v>24</v>
      </c>
      <c r="N6" s="107">
        <v>2</v>
      </c>
      <c r="O6" s="107">
        <v>12</v>
      </c>
      <c r="P6" s="107">
        <v>12</v>
      </c>
      <c r="Q6" s="98"/>
      <c r="R6" s="102">
        <v>0</v>
      </c>
      <c r="S6" s="98" t="s">
        <v>189</v>
      </c>
      <c r="T6" s="19" t="s">
        <v>190</v>
      </c>
      <c r="U6" s="19" t="s">
        <v>191</v>
      </c>
      <c r="V6" s="19"/>
      <c r="W6" s="19" t="s">
        <v>429</v>
      </c>
      <c r="X6" s="19" t="s">
        <v>430</v>
      </c>
      <c r="Y6" s="19" t="s">
        <v>431</v>
      </c>
      <c r="Z6" s="19" t="s">
        <v>432</v>
      </c>
      <c r="AA6" s="19"/>
      <c r="AB6" s="19"/>
      <c r="AC6" s="72" t="s">
        <v>433</v>
      </c>
      <c r="AD6" s="72">
        <v>2</v>
      </c>
      <c r="AE6" s="20">
        <v>1</v>
      </c>
      <c r="AF6" s="19" t="s">
        <v>123</v>
      </c>
      <c r="AG6" s="98" t="s">
        <v>435</v>
      </c>
      <c r="AH6" s="20" t="s">
        <v>436</v>
      </c>
      <c r="AI6" s="72" t="s">
        <v>124</v>
      </c>
      <c r="AJ6" s="19" t="s">
        <v>434</v>
      </c>
      <c r="AK6" s="19" t="s">
        <v>290</v>
      </c>
      <c r="AL6" s="20" t="s">
        <v>436</v>
      </c>
      <c r="AM6" s="19"/>
      <c r="AN6" s="19"/>
      <c r="AO6" s="19"/>
      <c r="AP6" s="38" t="s">
        <v>410</v>
      </c>
      <c r="AQ6" s="72" t="s">
        <v>192</v>
      </c>
      <c r="AR6" s="43"/>
      <c r="AS6" s="66" t="str">
        <f t="shared" ref="AS6:AS12" si="0">M6&amp;"("&amp;O6&amp;"/"&amp;P6&amp;")"</f>
        <v>24(12/12)</v>
      </c>
      <c r="AT6" s="73"/>
      <c r="AU6" s="73"/>
      <c r="AV6" s="73"/>
    </row>
    <row r="7" spans="1:48" s="54" customFormat="1" x14ac:dyDescent="0.3">
      <c r="A7" s="72" t="s">
        <v>448</v>
      </c>
      <c r="B7" s="54">
        <v>2017</v>
      </c>
      <c r="C7" s="124">
        <v>424</v>
      </c>
      <c r="D7" s="72" t="s">
        <v>125</v>
      </c>
      <c r="E7" s="72" t="s">
        <v>115</v>
      </c>
      <c r="F7" s="19" t="s">
        <v>181</v>
      </c>
      <c r="G7" s="19" t="s">
        <v>109</v>
      </c>
      <c r="H7" s="19">
        <v>1</v>
      </c>
      <c r="I7" s="98" t="s">
        <v>79</v>
      </c>
      <c r="J7" s="72" t="s">
        <v>458</v>
      </c>
      <c r="K7" s="98"/>
      <c r="L7" s="19" t="s">
        <v>412</v>
      </c>
      <c r="M7" s="20">
        <v>38</v>
      </c>
      <c r="N7" s="107">
        <v>2</v>
      </c>
      <c r="O7" s="107">
        <v>19</v>
      </c>
      <c r="P7" s="107">
        <v>19</v>
      </c>
      <c r="Q7" s="98"/>
      <c r="R7" s="121">
        <v>0</v>
      </c>
      <c r="S7" s="98" t="s">
        <v>182</v>
      </c>
      <c r="T7" s="122" t="s">
        <v>183</v>
      </c>
      <c r="U7" s="122"/>
      <c r="V7" s="49"/>
      <c r="W7" s="109" t="s">
        <v>184</v>
      </c>
      <c r="X7" s="19" t="s">
        <v>185</v>
      </c>
      <c r="Y7" s="129" t="s">
        <v>414</v>
      </c>
      <c r="Z7" s="19" t="s">
        <v>415</v>
      </c>
      <c r="AA7" s="19"/>
      <c r="AB7" s="19"/>
      <c r="AC7" s="72" t="s">
        <v>126</v>
      </c>
      <c r="AD7" s="72">
        <v>2</v>
      </c>
      <c r="AE7" s="20">
        <v>1</v>
      </c>
      <c r="AF7" s="19" t="s">
        <v>116</v>
      </c>
      <c r="AG7" s="107" t="s">
        <v>421</v>
      </c>
      <c r="AH7" s="107" t="s">
        <v>419</v>
      </c>
      <c r="AI7" s="72" t="s">
        <v>420</v>
      </c>
      <c r="AJ7" s="19" t="s">
        <v>418</v>
      </c>
      <c r="AK7" s="19"/>
      <c r="AL7" s="107" t="s">
        <v>417</v>
      </c>
      <c r="AM7" s="19"/>
      <c r="AN7" s="19"/>
      <c r="AO7" s="19"/>
      <c r="AP7" s="19" t="s">
        <v>416</v>
      </c>
      <c r="AQ7" s="72" t="s">
        <v>422</v>
      </c>
      <c r="AR7" s="43" t="s">
        <v>405</v>
      </c>
      <c r="AS7" s="66" t="str">
        <f t="shared" si="0"/>
        <v>38(19/19)</v>
      </c>
      <c r="AT7" s="73"/>
      <c r="AU7" s="73"/>
      <c r="AV7" s="73"/>
    </row>
    <row r="8" spans="1:48" s="66" customFormat="1" x14ac:dyDescent="0.3">
      <c r="A8" s="72" t="s">
        <v>449</v>
      </c>
      <c r="B8" s="54">
        <v>2019</v>
      </c>
      <c r="C8" s="124">
        <v>98</v>
      </c>
      <c r="D8" s="72" t="s">
        <v>120</v>
      </c>
      <c r="E8" s="72" t="s">
        <v>115</v>
      </c>
      <c r="F8" s="19" t="s">
        <v>193</v>
      </c>
      <c r="G8" s="19" t="s">
        <v>109</v>
      </c>
      <c r="H8" s="19">
        <v>3</v>
      </c>
      <c r="I8" s="19" t="s">
        <v>79</v>
      </c>
      <c r="J8" s="72" t="s">
        <v>458</v>
      </c>
      <c r="K8" s="19"/>
      <c r="L8" s="19" t="s">
        <v>194</v>
      </c>
      <c r="M8" s="20">
        <v>96</v>
      </c>
      <c r="N8" s="20">
        <v>2</v>
      </c>
      <c r="O8" s="20">
        <v>48</v>
      </c>
      <c r="P8" s="20">
        <v>48</v>
      </c>
      <c r="Q8" s="19"/>
      <c r="R8" s="19" t="s">
        <v>195</v>
      </c>
      <c r="S8" s="19" t="s">
        <v>196</v>
      </c>
      <c r="T8" s="19" t="s">
        <v>197</v>
      </c>
      <c r="U8" s="19" t="s">
        <v>198</v>
      </c>
      <c r="V8" s="19"/>
      <c r="W8" s="109" t="s">
        <v>199</v>
      </c>
      <c r="X8" s="19" t="s">
        <v>200</v>
      </c>
      <c r="Y8" s="129" t="s">
        <v>428</v>
      </c>
      <c r="Z8" s="19"/>
      <c r="AA8" s="19"/>
      <c r="AB8" s="19"/>
      <c r="AC8" s="72" t="s">
        <v>423</v>
      </c>
      <c r="AD8" s="72">
        <v>1</v>
      </c>
      <c r="AE8" s="20">
        <v>2</v>
      </c>
      <c r="AF8" s="19" t="s">
        <v>118</v>
      </c>
      <c r="AG8" s="20" t="s">
        <v>424</v>
      </c>
      <c r="AH8" s="20" t="s">
        <v>425</v>
      </c>
      <c r="AI8" s="72" t="s">
        <v>121</v>
      </c>
      <c r="AJ8" s="19" t="s">
        <v>427</v>
      </c>
      <c r="AK8" s="19" t="s">
        <v>426</v>
      </c>
      <c r="AL8" s="20" t="s">
        <v>425</v>
      </c>
      <c r="AM8" s="19"/>
      <c r="AN8" s="19"/>
      <c r="AO8" s="19"/>
      <c r="AP8" s="38" t="s">
        <v>410</v>
      </c>
      <c r="AQ8" s="72" t="s">
        <v>201</v>
      </c>
      <c r="AR8" s="73"/>
      <c r="AS8" s="66" t="str">
        <f t="shared" si="0"/>
        <v>96(48/48)</v>
      </c>
      <c r="AT8" s="1"/>
      <c r="AU8" s="54"/>
      <c r="AV8" s="54"/>
    </row>
    <row r="9" spans="1:48" s="66" customFormat="1" x14ac:dyDescent="0.3">
      <c r="A9" s="72" t="s">
        <v>447</v>
      </c>
      <c r="B9" s="69">
        <v>2016</v>
      </c>
      <c r="C9" s="124">
        <v>6581</v>
      </c>
      <c r="D9" s="72" t="s">
        <v>117</v>
      </c>
      <c r="E9" s="72" t="s">
        <v>115</v>
      </c>
      <c r="F9" s="19" t="s">
        <v>79</v>
      </c>
      <c r="G9" s="19" t="s">
        <v>109</v>
      </c>
      <c r="H9" s="19">
        <v>1</v>
      </c>
      <c r="I9" s="19" t="s">
        <v>79</v>
      </c>
      <c r="J9" s="72" t="s">
        <v>458</v>
      </c>
      <c r="K9" s="19"/>
      <c r="L9" s="19" t="s">
        <v>406</v>
      </c>
      <c r="M9" s="20">
        <v>50</v>
      </c>
      <c r="N9" s="20">
        <v>2</v>
      </c>
      <c r="O9" s="20">
        <v>25</v>
      </c>
      <c r="P9" s="20">
        <v>25</v>
      </c>
      <c r="Q9" s="19"/>
      <c r="R9" s="121">
        <v>0</v>
      </c>
      <c r="S9" s="19" t="s">
        <v>170</v>
      </c>
      <c r="T9" s="19" t="s">
        <v>171</v>
      </c>
      <c r="U9" s="19" t="s">
        <v>172</v>
      </c>
      <c r="V9" s="19"/>
      <c r="W9" s="131" t="s">
        <v>173</v>
      </c>
      <c r="X9" s="19" t="s">
        <v>174</v>
      </c>
      <c r="Y9" s="109" t="s">
        <v>175</v>
      </c>
      <c r="Z9" s="19" t="s">
        <v>176</v>
      </c>
      <c r="AA9" s="19" t="s">
        <v>177</v>
      </c>
      <c r="AB9" s="19" t="s">
        <v>178</v>
      </c>
      <c r="AC9" s="72" t="s">
        <v>411</v>
      </c>
      <c r="AD9" s="72">
        <v>1</v>
      </c>
      <c r="AE9" s="20">
        <v>2</v>
      </c>
      <c r="AF9" s="19" t="s">
        <v>118</v>
      </c>
      <c r="AG9" s="20" t="s">
        <v>408</v>
      </c>
      <c r="AH9" s="20" t="s">
        <v>407</v>
      </c>
      <c r="AI9" s="72" t="s">
        <v>179</v>
      </c>
      <c r="AJ9" s="19" t="s">
        <v>409</v>
      </c>
      <c r="AK9" s="19" t="s">
        <v>290</v>
      </c>
      <c r="AL9" s="19" t="s">
        <v>407</v>
      </c>
      <c r="AM9" s="19"/>
      <c r="AN9" s="19"/>
      <c r="AO9" s="19"/>
      <c r="AP9" s="38" t="s">
        <v>410</v>
      </c>
      <c r="AQ9" s="72" t="s">
        <v>180</v>
      </c>
      <c r="AS9" s="66" t="str">
        <f t="shared" si="0"/>
        <v>50(25/25)</v>
      </c>
      <c r="AT9" s="1"/>
      <c r="AU9" s="1"/>
      <c r="AV9" s="1"/>
    </row>
    <row r="10" spans="1:48" s="66" customFormat="1" x14ac:dyDescent="0.3">
      <c r="A10" s="60" t="s">
        <v>452</v>
      </c>
      <c r="B10" s="66">
        <v>2015</v>
      </c>
      <c r="C10" s="87">
        <v>400</v>
      </c>
      <c r="D10" s="60" t="s">
        <v>127</v>
      </c>
      <c r="E10" s="51" t="s">
        <v>115</v>
      </c>
      <c r="F10" s="60" t="s">
        <v>291</v>
      </c>
      <c r="G10" s="50" t="s">
        <v>292</v>
      </c>
      <c r="H10" s="50">
        <v>1</v>
      </c>
      <c r="I10" s="43" t="s">
        <v>324</v>
      </c>
      <c r="J10" s="72" t="s">
        <v>458</v>
      </c>
      <c r="K10" s="94"/>
      <c r="L10" s="37" t="s">
        <v>317</v>
      </c>
      <c r="M10" s="50">
        <v>66</v>
      </c>
      <c r="N10" s="86">
        <v>2</v>
      </c>
      <c r="O10" s="86">
        <v>33</v>
      </c>
      <c r="P10" s="86">
        <v>33</v>
      </c>
      <c r="Q10" s="94"/>
      <c r="R10" s="101">
        <v>0</v>
      </c>
      <c r="S10" s="53" t="s">
        <v>293</v>
      </c>
      <c r="T10" s="88" t="s">
        <v>294</v>
      </c>
      <c r="U10" s="53" t="s">
        <v>295</v>
      </c>
      <c r="V10" s="71"/>
      <c r="W10" s="105"/>
      <c r="X10" s="105"/>
      <c r="Y10" s="105"/>
      <c r="Z10" s="105"/>
      <c r="AA10" s="105"/>
      <c r="AB10" s="105"/>
      <c r="AC10" s="51" t="s">
        <v>128</v>
      </c>
      <c r="AD10" s="51">
        <v>1</v>
      </c>
      <c r="AE10" s="50">
        <v>2</v>
      </c>
      <c r="AF10" s="61" t="s">
        <v>129</v>
      </c>
      <c r="AG10" s="45" t="s">
        <v>308</v>
      </c>
      <c r="AH10" s="45" t="s">
        <v>296</v>
      </c>
      <c r="AI10" s="51" t="s">
        <v>297</v>
      </c>
      <c r="AJ10" s="45" t="s">
        <v>298</v>
      </c>
      <c r="AK10" s="105" t="s">
        <v>299</v>
      </c>
      <c r="AL10" s="45" t="s">
        <v>296</v>
      </c>
      <c r="AM10" s="105"/>
      <c r="AN10" s="105"/>
      <c r="AO10" s="105"/>
      <c r="AP10" s="105" t="s">
        <v>300</v>
      </c>
      <c r="AQ10" s="94" t="s">
        <v>301</v>
      </c>
      <c r="AR10" s="1"/>
      <c r="AS10" s="66" t="str">
        <f t="shared" si="0"/>
        <v>66(33/33)</v>
      </c>
      <c r="AT10" s="1"/>
      <c r="AU10" s="1"/>
      <c r="AV10" s="1"/>
    </row>
    <row r="11" spans="1:48" s="66" customFormat="1" x14ac:dyDescent="0.3">
      <c r="A11" s="60" t="s">
        <v>452</v>
      </c>
      <c r="B11" s="66">
        <v>2013</v>
      </c>
      <c r="C11" s="87">
        <v>6580</v>
      </c>
      <c r="D11" s="60" t="s">
        <v>132</v>
      </c>
      <c r="E11" s="51" t="s">
        <v>115</v>
      </c>
      <c r="F11" s="60" t="s">
        <v>291</v>
      </c>
      <c r="G11" s="50" t="s">
        <v>292</v>
      </c>
      <c r="H11" s="50">
        <v>1</v>
      </c>
      <c r="I11" s="43" t="s">
        <v>325</v>
      </c>
      <c r="J11" s="72" t="s">
        <v>458</v>
      </c>
      <c r="K11" s="94"/>
      <c r="L11" s="37" t="s">
        <v>317</v>
      </c>
      <c r="M11" s="50">
        <v>60</v>
      </c>
      <c r="N11" s="86">
        <v>3</v>
      </c>
      <c r="O11" s="86">
        <v>20</v>
      </c>
      <c r="P11" s="86">
        <v>20</v>
      </c>
      <c r="Q11" s="94" t="s">
        <v>303</v>
      </c>
      <c r="R11" s="101">
        <v>0</v>
      </c>
      <c r="S11" s="53" t="s">
        <v>304</v>
      </c>
      <c r="T11" s="104">
        <v>0.38300000000000001</v>
      </c>
      <c r="U11" s="53" t="s">
        <v>305</v>
      </c>
      <c r="V11" s="106"/>
      <c r="W11" s="130" t="s">
        <v>306</v>
      </c>
      <c r="X11" s="53" t="s">
        <v>307</v>
      </c>
      <c r="Y11" s="105"/>
      <c r="Z11" s="105"/>
      <c r="AA11" s="105"/>
      <c r="AB11" s="105"/>
      <c r="AC11" s="51" t="s">
        <v>128</v>
      </c>
      <c r="AD11" s="51">
        <v>1</v>
      </c>
      <c r="AE11" s="50">
        <v>2</v>
      </c>
      <c r="AF11" s="61" t="s">
        <v>133</v>
      </c>
      <c r="AG11" s="94" t="s">
        <v>310</v>
      </c>
      <c r="AH11" s="45" t="s">
        <v>296</v>
      </c>
      <c r="AI11" s="51" t="s">
        <v>309</v>
      </c>
      <c r="AJ11" s="51" t="s">
        <v>311</v>
      </c>
      <c r="AK11" s="105" t="s">
        <v>290</v>
      </c>
      <c r="AL11" s="45" t="s">
        <v>296</v>
      </c>
      <c r="AM11" s="105" t="s">
        <v>312</v>
      </c>
      <c r="AN11" s="105"/>
      <c r="AO11" s="105"/>
      <c r="AP11" s="105" t="s">
        <v>162</v>
      </c>
      <c r="AQ11" s="94" t="s">
        <v>302</v>
      </c>
      <c r="AR11" s="1"/>
      <c r="AS11" s="66" t="str">
        <f t="shared" si="0"/>
        <v>60(20/20)</v>
      </c>
      <c r="AT11" s="1"/>
      <c r="AU11" s="1"/>
      <c r="AV11" s="1"/>
    </row>
    <row r="12" spans="1:48" s="66" customFormat="1" ht="30.75" customHeight="1" x14ac:dyDescent="0.3">
      <c r="A12" s="52" t="s">
        <v>451</v>
      </c>
      <c r="B12" s="66">
        <v>2012</v>
      </c>
      <c r="C12" s="97">
        <v>6682</v>
      </c>
      <c r="D12" s="52" t="s">
        <v>134</v>
      </c>
      <c r="E12" s="51" t="s">
        <v>115</v>
      </c>
      <c r="F12" s="37" t="s">
        <v>135</v>
      </c>
      <c r="G12" s="44" t="s">
        <v>109</v>
      </c>
      <c r="H12" s="44">
        <v>1</v>
      </c>
      <c r="I12" s="37" t="s">
        <v>136</v>
      </c>
      <c r="J12" s="72" t="s">
        <v>458</v>
      </c>
      <c r="K12" s="37"/>
      <c r="L12" s="37" t="s">
        <v>137</v>
      </c>
      <c r="M12" s="44">
        <v>30</v>
      </c>
      <c r="N12" s="44">
        <v>2</v>
      </c>
      <c r="O12" s="44">
        <v>15</v>
      </c>
      <c r="P12" s="44">
        <v>15</v>
      </c>
      <c r="Q12" s="53"/>
      <c r="R12" s="53" t="s">
        <v>440</v>
      </c>
      <c r="S12" s="53" t="s">
        <v>138</v>
      </c>
      <c r="T12" s="53" t="s">
        <v>106</v>
      </c>
      <c r="U12" s="53" t="s">
        <v>139</v>
      </c>
      <c r="V12" s="53"/>
      <c r="W12" s="128" t="s">
        <v>140</v>
      </c>
      <c r="X12" s="53" t="s">
        <v>141</v>
      </c>
      <c r="Y12" s="53" t="s">
        <v>142</v>
      </c>
      <c r="Z12" s="53" t="s">
        <v>143</v>
      </c>
      <c r="AA12" s="53" t="s">
        <v>144</v>
      </c>
      <c r="AB12" s="53" t="s">
        <v>145</v>
      </c>
      <c r="AC12" s="52" t="s">
        <v>457</v>
      </c>
      <c r="AD12" s="44">
        <v>1</v>
      </c>
      <c r="AE12" s="44">
        <v>1</v>
      </c>
      <c r="AF12" s="37" t="s">
        <v>116</v>
      </c>
      <c r="AG12" s="44" t="s">
        <v>441</v>
      </c>
      <c r="AH12" s="44" t="s">
        <v>439</v>
      </c>
      <c r="AI12" s="52" t="s">
        <v>119</v>
      </c>
      <c r="AJ12" s="53" t="s">
        <v>437</v>
      </c>
      <c r="AK12" s="53" t="s">
        <v>438</v>
      </c>
      <c r="AL12" s="44" t="s">
        <v>439</v>
      </c>
      <c r="AM12" s="53"/>
      <c r="AN12" s="53"/>
      <c r="AO12" s="53"/>
      <c r="AP12" s="170" t="s">
        <v>442</v>
      </c>
      <c r="AQ12" s="123" t="s">
        <v>146</v>
      </c>
      <c r="AR12" s="1"/>
      <c r="AS12" s="66" t="str">
        <f t="shared" si="0"/>
        <v>30(15/15)</v>
      </c>
      <c r="AT12" s="1"/>
      <c r="AU12" s="1"/>
      <c r="AV12" s="1"/>
    </row>
    <row r="13" spans="1:48" s="73" customFormat="1" x14ac:dyDescent="0.3">
      <c r="A13" s="60" t="s">
        <v>452</v>
      </c>
      <c r="B13" s="66" t="s">
        <v>453</v>
      </c>
      <c r="C13" s="87">
        <v>3049</v>
      </c>
      <c r="D13" s="60" t="s">
        <v>313</v>
      </c>
      <c r="E13" s="51" t="s">
        <v>115</v>
      </c>
      <c r="F13" s="60" t="s">
        <v>79</v>
      </c>
      <c r="G13" s="50" t="s">
        <v>292</v>
      </c>
      <c r="H13" s="50">
        <v>1</v>
      </c>
      <c r="I13" s="43" t="s">
        <v>322</v>
      </c>
      <c r="J13" s="72" t="s">
        <v>458</v>
      </c>
      <c r="K13" s="94"/>
      <c r="L13" s="37" t="s">
        <v>315</v>
      </c>
      <c r="M13" s="50">
        <v>34</v>
      </c>
      <c r="N13" s="86">
        <v>2</v>
      </c>
      <c r="O13" s="86">
        <v>17</v>
      </c>
      <c r="P13" s="86">
        <v>17</v>
      </c>
      <c r="Q13" s="94"/>
      <c r="R13" s="103" t="s">
        <v>318</v>
      </c>
      <c r="S13" s="94" t="s">
        <v>319</v>
      </c>
      <c r="T13" s="88" t="s">
        <v>320</v>
      </c>
      <c r="U13" s="105" t="s">
        <v>321</v>
      </c>
      <c r="V13" s="106"/>
      <c r="W13" s="128" t="s">
        <v>334</v>
      </c>
      <c r="X13" s="105" t="s">
        <v>336</v>
      </c>
      <c r="Y13" s="105"/>
      <c r="Z13" s="106"/>
      <c r="AA13" s="105"/>
      <c r="AB13" s="105"/>
      <c r="AC13" s="51" t="s">
        <v>128</v>
      </c>
      <c r="AD13" s="51">
        <v>1</v>
      </c>
      <c r="AE13" s="50">
        <v>2</v>
      </c>
      <c r="AF13" s="61" t="s">
        <v>130</v>
      </c>
      <c r="AG13" s="94" t="s">
        <v>326</v>
      </c>
      <c r="AH13" s="45" t="s">
        <v>327</v>
      </c>
      <c r="AI13" s="51" t="s">
        <v>131</v>
      </c>
      <c r="AJ13" s="51" t="s">
        <v>328</v>
      </c>
      <c r="AK13" s="105"/>
      <c r="AL13" s="45" t="s">
        <v>327</v>
      </c>
      <c r="AM13" s="105"/>
      <c r="AN13" s="105"/>
      <c r="AO13" s="105"/>
      <c r="AP13" s="105" t="s">
        <v>300</v>
      </c>
      <c r="AQ13" s="94" t="s">
        <v>329</v>
      </c>
      <c r="AR13" s="1"/>
      <c r="AS13" s="66" t="str">
        <f>M13&amp;"("&amp;O13&amp;"/"&amp;P13&amp;")"</f>
        <v>34(17/17)</v>
      </c>
    </row>
    <row r="14" spans="1:48" s="54" customFormat="1" x14ac:dyDescent="0.3">
      <c r="A14" s="60" t="s">
        <v>452</v>
      </c>
      <c r="B14" s="66" t="s">
        <v>454</v>
      </c>
      <c r="C14" s="87">
        <v>6574</v>
      </c>
      <c r="D14" s="60" t="s">
        <v>314</v>
      </c>
      <c r="E14" s="51" t="s">
        <v>115</v>
      </c>
      <c r="F14" s="60" t="s">
        <v>79</v>
      </c>
      <c r="G14" s="50" t="s">
        <v>292</v>
      </c>
      <c r="H14" s="50">
        <v>1</v>
      </c>
      <c r="I14" s="66" t="s">
        <v>323</v>
      </c>
      <c r="J14" s="72" t="s">
        <v>458</v>
      </c>
      <c r="K14" s="1"/>
      <c r="L14" s="99" t="s">
        <v>316</v>
      </c>
      <c r="M14" s="96">
        <v>41</v>
      </c>
      <c r="N14" s="118">
        <v>2</v>
      </c>
      <c r="O14" s="86">
        <v>21</v>
      </c>
      <c r="P14" s="118">
        <v>20</v>
      </c>
      <c r="Q14" s="1"/>
      <c r="R14" s="62" t="s">
        <v>330</v>
      </c>
      <c r="S14" s="100" t="s">
        <v>331</v>
      </c>
      <c r="T14" s="70" t="s">
        <v>332</v>
      </c>
      <c r="U14" s="53" t="s">
        <v>333</v>
      </c>
      <c r="V14" s="106"/>
      <c r="W14" s="128" t="s">
        <v>334</v>
      </c>
      <c r="X14" s="53" t="s">
        <v>335</v>
      </c>
      <c r="Y14" s="105"/>
      <c r="Z14" s="105"/>
      <c r="AA14" s="105"/>
      <c r="AB14" s="105"/>
      <c r="AC14" s="51" t="s">
        <v>128</v>
      </c>
      <c r="AD14" s="51">
        <v>1</v>
      </c>
      <c r="AE14" s="50">
        <v>2</v>
      </c>
      <c r="AF14" s="61" t="s">
        <v>129</v>
      </c>
      <c r="AG14" s="1" t="s">
        <v>337</v>
      </c>
      <c r="AH14" s="54" t="s">
        <v>296</v>
      </c>
      <c r="AI14" s="51" t="s">
        <v>339</v>
      </c>
      <c r="AJ14" s="51" t="s">
        <v>338</v>
      </c>
      <c r="AK14" s="105"/>
      <c r="AL14" s="54" t="s">
        <v>296</v>
      </c>
      <c r="AM14" s="105"/>
      <c r="AN14" s="105"/>
      <c r="AO14" s="105"/>
      <c r="AP14" s="105" t="s">
        <v>300</v>
      </c>
      <c r="AQ14" s="94" t="s">
        <v>340</v>
      </c>
      <c r="AR14" s="1"/>
      <c r="AS14" s="66" t="str">
        <f>M14&amp;"("&amp;O14&amp;"/"&amp;P14&amp;")"</f>
        <v>41(21/20)</v>
      </c>
      <c r="AT14" s="73"/>
      <c r="AU14" s="73"/>
      <c r="AV14" s="73"/>
    </row>
    <row r="16" spans="1:48" x14ac:dyDescent="0.3">
      <c r="R16" s="90"/>
    </row>
    <row r="17" spans="18:30" x14ac:dyDescent="0.3">
      <c r="R17" s="90"/>
      <c r="AD17" s="132">
        <f>6/9*100</f>
        <v>66.666666666666657</v>
      </c>
    </row>
    <row r="25" spans="18:30" x14ac:dyDescent="0.3">
      <c r="R25" s="90"/>
    </row>
    <row r="26" spans="18:30" x14ac:dyDescent="0.3">
      <c r="R26" s="90"/>
    </row>
    <row r="27" spans="18:30" x14ac:dyDescent="0.3">
      <c r="R27" s="90"/>
    </row>
  </sheetData>
  <sheetProtection algorithmName="SHA-512" hashValue="R1QYMvECuJ1sFGcwh+xYzD0+tvsYFh/GG7ocQlRBv2D8wAMaLO2J5joio383fSYhNoi7aNGjjAOSC6wzlSuNDA==" saltValue="g4PHtXuR1sB3X/v/L37yqw==" spinCount="100000" sheet="1" objects="1" scenarios="1" selectLockedCells="1" selectUnlockedCells="1"/>
  <autoFilter ref="A5:AV14"/>
  <sortState ref="A6:AS23">
    <sortCondition descending="1" ref="E6:E30"/>
    <sortCondition descending="1" ref="AD6:AD30"/>
    <sortCondition descending="1" ref="B6:B30"/>
    <sortCondition ref="A6:A30"/>
  </sortState>
  <mergeCells count="24">
    <mergeCell ref="AQ3:AQ5"/>
    <mergeCell ref="S4:S5"/>
    <mergeCell ref="AC4:AC5"/>
    <mergeCell ref="M3:AB3"/>
    <mergeCell ref="AP3:AP5"/>
    <mergeCell ref="M4:P4"/>
    <mergeCell ref="AI4:AI5"/>
    <mergeCell ref="AI3:AL3"/>
    <mergeCell ref="AM3:AO3"/>
    <mergeCell ref="AM4:AM5"/>
    <mergeCell ref="AD4:AD5"/>
    <mergeCell ref="AK4:AK5"/>
    <mergeCell ref="T4:AB4"/>
    <mergeCell ref="H3:H5"/>
    <mergeCell ref="C3:C5"/>
    <mergeCell ref="D3:D5"/>
    <mergeCell ref="G3:G5"/>
    <mergeCell ref="E3:E5"/>
    <mergeCell ref="F3:F5"/>
    <mergeCell ref="K4:K5"/>
    <mergeCell ref="J3:J5"/>
    <mergeCell ref="I3:I5"/>
    <mergeCell ref="R4:R5"/>
    <mergeCell ref="L4:L5"/>
  </mergeCells>
  <phoneticPr fontId="1" type="noConversion"/>
  <pageMargins left="0.7" right="0.7" top="0.75" bottom="0.75" header="0.3" footer="0.3"/>
  <pageSetup paperSize="9" scale="2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zoomScale="70" zoomScaleNormal="70" workbookViewId="0">
      <pane xSplit="2" ySplit="3" topLeftCell="C4" activePane="bottomRight" state="frozen"/>
      <selection activeCell="D6" sqref="D6"/>
      <selection pane="topRight" activeCell="D6" sqref="D6"/>
      <selection pane="bottomLeft" activeCell="D6" sqref="D6"/>
      <selection pane="bottomRight" activeCell="H11" sqref="H11"/>
    </sheetView>
  </sheetViews>
  <sheetFormatPr defaultRowHeight="16.5" x14ac:dyDescent="0.3"/>
  <cols>
    <col min="1" max="1" width="9" style="10"/>
    <col min="2" max="5" width="15" style="10" customWidth="1"/>
    <col min="6" max="9" width="14.5" style="23" customWidth="1"/>
    <col min="10" max="10" width="16.5" style="23" customWidth="1"/>
    <col min="11" max="11" width="9" style="23"/>
    <col min="12" max="12" width="15.625" style="23" customWidth="1"/>
    <col min="13" max="13" width="28.625" style="23" customWidth="1"/>
    <col min="14" max="14" width="12.875" style="23" bestFit="1" customWidth="1"/>
    <col min="15" max="15" width="10.625" style="24" customWidth="1"/>
    <col min="16" max="16" width="18.625" style="24" customWidth="1"/>
    <col min="17" max="17" width="13.25" style="23" customWidth="1"/>
    <col min="18" max="18" width="8" style="23" customWidth="1"/>
    <col min="19" max="19" width="12.5" style="23" bestFit="1" customWidth="1"/>
    <col min="20" max="20" width="11.875" style="23" customWidth="1"/>
    <col min="21" max="21" width="5.625" style="23" customWidth="1"/>
    <col min="22" max="22" width="8.625" style="23" customWidth="1"/>
    <col min="23" max="23" width="5.625" style="23" customWidth="1"/>
    <col min="24" max="27" width="9" style="16"/>
    <col min="28" max="28" width="11" style="16" bestFit="1" customWidth="1"/>
    <col min="29" max="29" width="9" style="16"/>
    <col min="30" max="30" width="9" style="23"/>
    <col min="31" max="31" width="9" style="10" customWidth="1"/>
    <col min="32" max="16384" width="9" style="10"/>
  </cols>
  <sheetData>
    <row r="1" spans="1:30" ht="30" customHeight="1" x14ac:dyDescent="0.3">
      <c r="A1" s="13" t="s">
        <v>11</v>
      </c>
      <c r="B1" s="9"/>
      <c r="C1" s="9"/>
      <c r="D1" s="9"/>
      <c r="E1" s="9"/>
      <c r="F1" s="14"/>
      <c r="G1" s="14"/>
      <c r="H1" s="14"/>
      <c r="I1" s="14"/>
      <c r="J1" s="14"/>
      <c r="K1" s="14"/>
      <c r="L1" s="14"/>
      <c r="M1" s="14"/>
      <c r="N1" s="14"/>
      <c r="O1" s="15"/>
      <c r="P1" s="15"/>
      <c r="Q1" s="14"/>
      <c r="R1" s="14"/>
      <c r="S1" s="10"/>
      <c r="T1" s="10"/>
      <c r="U1" s="10"/>
      <c r="V1" s="10"/>
      <c r="W1" s="10"/>
      <c r="AB1" s="8"/>
      <c r="AC1" s="8"/>
      <c r="AD1" s="10"/>
    </row>
    <row r="2" spans="1:30" s="18" customFormat="1" ht="13.5" customHeight="1" x14ac:dyDescent="0.3">
      <c r="A2" s="152" t="s">
        <v>73</v>
      </c>
      <c r="B2" s="153" t="s">
        <v>53</v>
      </c>
      <c r="C2" s="154" t="s">
        <v>72</v>
      </c>
      <c r="D2" s="154" t="s">
        <v>83</v>
      </c>
      <c r="E2" s="154" t="s">
        <v>84</v>
      </c>
      <c r="F2" s="154" t="s">
        <v>26</v>
      </c>
      <c r="G2" s="154" t="s">
        <v>80</v>
      </c>
      <c r="H2" s="154" t="s">
        <v>81</v>
      </c>
      <c r="I2" s="154" t="s">
        <v>82</v>
      </c>
      <c r="J2" s="154" t="s">
        <v>27</v>
      </c>
      <c r="K2" s="156" t="s">
        <v>28</v>
      </c>
      <c r="L2" s="151" t="s">
        <v>75</v>
      </c>
      <c r="M2" s="163" t="s">
        <v>23</v>
      </c>
      <c r="N2" s="162" t="s">
        <v>52</v>
      </c>
      <c r="O2" s="162" t="s">
        <v>3</v>
      </c>
      <c r="P2" s="160" t="s">
        <v>443</v>
      </c>
      <c r="Q2" s="162" t="s">
        <v>4</v>
      </c>
      <c r="R2" s="158" t="s">
        <v>5</v>
      </c>
      <c r="S2" s="159"/>
      <c r="T2" s="159"/>
      <c r="U2" s="158" t="s">
        <v>6</v>
      </c>
      <c r="V2" s="159"/>
      <c r="W2" s="159"/>
      <c r="X2" s="151" t="s">
        <v>76</v>
      </c>
      <c r="Y2" s="151"/>
      <c r="Z2" s="151"/>
      <c r="AA2" s="127"/>
      <c r="AB2" s="127" t="s">
        <v>7</v>
      </c>
      <c r="AC2" s="151" t="s">
        <v>0</v>
      </c>
      <c r="AD2" s="17"/>
    </row>
    <row r="3" spans="1:30" s="18" customFormat="1" ht="13.5" x14ac:dyDescent="0.3">
      <c r="A3" s="152"/>
      <c r="B3" s="153"/>
      <c r="C3" s="155"/>
      <c r="D3" s="155"/>
      <c r="E3" s="155"/>
      <c r="F3" s="155"/>
      <c r="G3" s="155"/>
      <c r="H3" s="155"/>
      <c r="I3" s="155"/>
      <c r="J3" s="155"/>
      <c r="K3" s="157"/>
      <c r="L3" s="151"/>
      <c r="M3" s="164"/>
      <c r="N3" s="151"/>
      <c r="O3" s="162"/>
      <c r="P3" s="161"/>
      <c r="Q3" s="162"/>
      <c r="R3" s="126" t="s">
        <v>25</v>
      </c>
      <c r="S3" s="127" t="s">
        <v>8</v>
      </c>
      <c r="T3" s="127" t="s">
        <v>9</v>
      </c>
      <c r="U3" s="126" t="s">
        <v>25</v>
      </c>
      <c r="V3" s="127" t="s">
        <v>8</v>
      </c>
      <c r="W3" s="127" t="s">
        <v>9</v>
      </c>
      <c r="X3" s="127" t="s">
        <v>5</v>
      </c>
      <c r="Y3" s="127" t="s">
        <v>24</v>
      </c>
      <c r="Z3" s="127" t="s">
        <v>6</v>
      </c>
      <c r="AA3" s="127" t="s">
        <v>24</v>
      </c>
      <c r="AB3" s="127" t="s">
        <v>10</v>
      </c>
      <c r="AC3" s="151"/>
      <c r="AD3" s="17"/>
    </row>
    <row r="4" spans="1:30" x14ac:dyDescent="0.3">
      <c r="A4" s="21">
        <v>6682</v>
      </c>
      <c r="B4" s="43" t="str">
        <f>VLOOKUP(A4,'1_문헌특성'!C:AQ,2,0)</f>
        <v>Carda (2012)</v>
      </c>
      <c r="C4" s="43" t="str">
        <f>VLOOKUP(A4,'1_문헌특성'!C:AQ,3,0)</f>
        <v>RCT</v>
      </c>
      <c r="D4" s="46" t="str">
        <f>VLOOKUP(A4, '1_문헌특성'!C:AQ, 8, 0)</f>
        <v>2.파킨슨병</v>
      </c>
      <c r="E4" s="43">
        <f>VLOOKUP(A4, '1_문헌특성'!C:AQ, 9, 0)</f>
        <v>0</v>
      </c>
      <c r="F4" s="46" t="str">
        <f>VLOOKUP(A4, '1_문헌특성'!C:AQ, 27, 0)</f>
        <v>로봇재활</v>
      </c>
      <c r="G4" s="46">
        <f>VLOOKUP(A4, '1_문헌특성'!C:AQ, 28, 0)</f>
        <v>1</v>
      </c>
      <c r="H4" s="46">
        <f>VLOOKUP(A4, '1_문헌특성'!C:AQ, 29, 0)</f>
        <v>1</v>
      </c>
      <c r="I4" s="46" t="str">
        <f>VLOOKUP(A4, '1_문헌특성'!C:AQ, 30, 0)</f>
        <v>Lokomat</v>
      </c>
      <c r="J4" s="44" t="str">
        <f>VLOOKUP(A4, '1_문헌특성'!C:AQ, 33, 0)</f>
        <v>기존재활</v>
      </c>
      <c r="K4" s="44"/>
      <c r="L4" s="44"/>
      <c r="M4" s="25" t="s">
        <v>147</v>
      </c>
      <c r="N4" s="25" t="s">
        <v>78</v>
      </c>
      <c r="O4" s="55"/>
      <c r="P4" s="22" t="str">
        <f>VLOOKUP(A4,'1_문헌특성'!C:AQ,40,0)</f>
        <v>중재직후 4주, 추적관찰 3개월, 6개월</v>
      </c>
      <c r="Q4" s="25">
        <v>0</v>
      </c>
      <c r="R4" s="25">
        <v>15</v>
      </c>
      <c r="S4" s="25">
        <v>405.07</v>
      </c>
      <c r="T4" s="25" t="s">
        <v>463</v>
      </c>
      <c r="U4" s="25">
        <v>15</v>
      </c>
      <c r="V4" s="25">
        <v>417.34</v>
      </c>
      <c r="W4" s="23" t="s">
        <v>471</v>
      </c>
      <c r="AC4" s="16" t="s">
        <v>467</v>
      </c>
    </row>
    <row r="5" spans="1:30" x14ac:dyDescent="0.3">
      <c r="A5" s="21">
        <v>6682</v>
      </c>
      <c r="B5" s="43" t="str">
        <f>VLOOKUP(A5,'1_문헌특성'!C:AQ,2,0)</f>
        <v>Carda (2012)</v>
      </c>
      <c r="C5" s="43" t="str">
        <f>VLOOKUP(A5,'1_문헌특성'!C:AQ,3,0)</f>
        <v>RCT</v>
      </c>
      <c r="D5" s="46" t="str">
        <f>VLOOKUP(A5, '1_문헌특성'!C:AQ, 8, 0)</f>
        <v>2.파킨슨병</v>
      </c>
      <c r="E5" s="43">
        <f>VLOOKUP(A5, '1_문헌특성'!C:AQ, 9, 0)</f>
        <v>0</v>
      </c>
      <c r="F5" s="46" t="str">
        <f>VLOOKUP(A5, '1_문헌특성'!C:AQ, 27, 0)</f>
        <v>로봇재활</v>
      </c>
      <c r="G5" s="46">
        <f>VLOOKUP(A5, '1_문헌특성'!C:AQ, 28, 0)</f>
        <v>1</v>
      </c>
      <c r="H5" s="46">
        <f>VLOOKUP(A5, '1_문헌특성'!C:AQ, 29, 0)</f>
        <v>1</v>
      </c>
      <c r="I5" s="46" t="str">
        <f>VLOOKUP(A5, '1_문헌특성'!C:AQ, 30, 0)</f>
        <v>Lokomat</v>
      </c>
      <c r="J5" s="44" t="str">
        <f>VLOOKUP(A5, '1_문헌특성'!C:AQ, 33, 0)</f>
        <v>기존재활</v>
      </c>
      <c r="K5" s="44"/>
      <c r="L5" s="44"/>
      <c r="M5" s="25" t="s">
        <v>147</v>
      </c>
      <c r="N5" s="25" t="s">
        <v>78</v>
      </c>
      <c r="O5" s="55"/>
      <c r="P5" s="22" t="str">
        <f>VLOOKUP(A5,'1_문헌특성'!C:AQ,40,0)</f>
        <v>중재직후 4주, 추적관찰 3개월, 6개월</v>
      </c>
      <c r="Q5" s="25" t="s">
        <v>160</v>
      </c>
      <c r="R5" s="25">
        <v>15</v>
      </c>
      <c r="S5" s="25">
        <v>447.61</v>
      </c>
      <c r="T5" s="25" t="s">
        <v>464</v>
      </c>
      <c r="U5" s="25">
        <v>15</v>
      </c>
      <c r="V5" s="25">
        <v>455.21</v>
      </c>
      <c r="W5" s="23" t="s">
        <v>468</v>
      </c>
      <c r="AC5" s="16" t="s">
        <v>467</v>
      </c>
    </row>
    <row r="6" spans="1:30" x14ac:dyDescent="0.3">
      <c r="A6" s="21">
        <v>6682</v>
      </c>
      <c r="B6" s="43" t="str">
        <f>VLOOKUP(A6,'1_문헌특성'!C:AQ,2,0)</f>
        <v>Carda (2012)</v>
      </c>
      <c r="C6" s="43" t="str">
        <f>VLOOKUP(A6,'1_문헌특성'!C:AQ,3,0)</f>
        <v>RCT</v>
      </c>
      <c r="D6" s="46" t="str">
        <f>VLOOKUP(A6, '1_문헌특성'!C:AQ, 8, 0)</f>
        <v>2.파킨슨병</v>
      </c>
      <c r="E6" s="43">
        <f>VLOOKUP(A6, '1_문헌특성'!C:AQ, 9, 0)</f>
        <v>0</v>
      </c>
      <c r="F6" s="46" t="str">
        <f>VLOOKUP(A6, '1_문헌특성'!C:AQ, 27, 0)</f>
        <v>로봇재활</v>
      </c>
      <c r="G6" s="46">
        <f>VLOOKUP(A6, '1_문헌특성'!C:AQ, 28, 0)</f>
        <v>1</v>
      </c>
      <c r="H6" s="46">
        <f>VLOOKUP(A6, '1_문헌특성'!C:AQ, 29, 0)</f>
        <v>1</v>
      </c>
      <c r="I6" s="46" t="str">
        <f>VLOOKUP(A6, '1_문헌특성'!C:AQ, 30, 0)</f>
        <v>Lokomat</v>
      </c>
      <c r="J6" s="44" t="str">
        <f>VLOOKUP(A6, '1_문헌특성'!C:AQ, 33, 0)</f>
        <v>기존재활</v>
      </c>
      <c r="K6" s="44"/>
      <c r="L6" s="44"/>
      <c r="M6" s="25" t="s">
        <v>147</v>
      </c>
      <c r="N6" s="25" t="s">
        <v>78</v>
      </c>
      <c r="O6" s="55"/>
      <c r="P6" s="22" t="str">
        <f>VLOOKUP(A6,'1_문헌특성'!C:AQ,40,0)</f>
        <v>중재직후 4주, 추적관찰 3개월, 6개월</v>
      </c>
      <c r="Q6" s="25" t="s">
        <v>162</v>
      </c>
      <c r="R6" s="25">
        <v>15</v>
      </c>
      <c r="S6" s="25">
        <v>475.19</v>
      </c>
      <c r="T6" s="25" t="s">
        <v>465</v>
      </c>
      <c r="U6" s="25">
        <v>15</v>
      </c>
      <c r="V6" s="25">
        <v>473.16</v>
      </c>
      <c r="W6" s="23" t="s">
        <v>469</v>
      </c>
      <c r="AC6" s="16" t="s">
        <v>467</v>
      </c>
    </row>
    <row r="7" spans="1:30" ht="27" x14ac:dyDescent="0.3">
      <c r="A7" s="21">
        <v>6682</v>
      </c>
      <c r="B7" s="43" t="str">
        <f>VLOOKUP(A7,'1_문헌특성'!C:AQ,2,0)</f>
        <v>Carda (2012)</v>
      </c>
      <c r="C7" s="43" t="str">
        <f>VLOOKUP(A7,'1_문헌특성'!C:AQ,3,0)</f>
        <v>RCT</v>
      </c>
      <c r="D7" s="46" t="str">
        <f>VLOOKUP(A7, '1_문헌특성'!C:AQ, 8, 0)</f>
        <v>2.파킨슨병</v>
      </c>
      <c r="E7" s="43">
        <f>VLOOKUP(A7, '1_문헌특성'!C:AQ, 9, 0)</f>
        <v>0</v>
      </c>
      <c r="F7" s="46" t="str">
        <f>VLOOKUP(A7, '1_문헌특성'!C:AQ, 27, 0)</f>
        <v>로봇재활</v>
      </c>
      <c r="G7" s="46">
        <f>VLOOKUP(A7, '1_문헌특성'!C:AQ, 28, 0)</f>
        <v>1</v>
      </c>
      <c r="H7" s="46">
        <f>VLOOKUP(A7, '1_문헌특성'!C:AQ, 29, 0)</f>
        <v>1</v>
      </c>
      <c r="I7" s="46" t="str">
        <f>VLOOKUP(A7, '1_문헌특성'!C:AQ, 30, 0)</f>
        <v>Lokomat</v>
      </c>
      <c r="J7" s="44" t="str">
        <f>VLOOKUP(A7, '1_문헌특성'!C:AQ, 33, 0)</f>
        <v>기존재활</v>
      </c>
      <c r="K7" s="44"/>
      <c r="L7" s="44"/>
      <c r="M7" s="25" t="s">
        <v>147</v>
      </c>
      <c r="N7" s="25" t="s">
        <v>78</v>
      </c>
      <c r="O7" s="55"/>
      <c r="P7" s="125" t="str">
        <f>VLOOKUP(A7,'1_문헌특성'!C:AQ,40,0)</f>
        <v>중재직후 4주, 추적관찰 3개월, 6개월</v>
      </c>
      <c r="Q7" s="25" t="s">
        <v>462</v>
      </c>
      <c r="R7" s="25">
        <v>15</v>
      </c>
      <c r="S7" s="25">
        <v>458.6</v>
      </c>
      <c r="T7" s="25" t="s">
        <v>466</v>
      </c>
      <c r="U7" s="25">
        <v>15</v>
      </c>
      <c r="V7" s="56">
        <v>490.95</v>
      </c>
      <c r="W7" s="23" t="s">
        <v>470</v>
      </c>
      <c r="AC7" s="16" t="s">
        <v>467</v>
      </c>
    </row>
    <row r="8" spans="1:30" x14ac:dyDescent="0.3">
      <c r="A8" s="21">
        <v>6682</v>
      </c>
      <c r="B8" s="43" t="str">
        <f>VLOOKUP(A8,'1_문헌특성'!C:AQ,2,0)</f>
        <v>Carda (2012)</v>
      </c>
      <c r="C8" s="43" t="str">
        <f>VLOOKUP(A8,'1_문헌특성'!C:AQ,3,0)</f>
        <v>RCT</v>
      </c>
      <c r="D8" s="46" t="str">
        <f>VLOOKUP(A8, '1_문헌특성'!C:AQ, 8, 0)</f>
        <v>2.파킨슨병</v>
      </c>
      <c r="E8" s="43">
        <f>VLOOKUP(A8, '1_문헌특성'!C:AQ, 9, 0)</f>
        <v>0</v>
      </c>
      <c r="F8" s="46" t="str">
        <f>VLOOKUP(A8, '1_문헌특성'!C:AQ, 27, 0)</f>
        <v>로봇재활</v>
      </c>
      <c r="G8" s="46">
        <f>VLOOKUP(A8, '1_문헌특성'!C:AQ, 28, 0)</f>
        <v>1</v>
      </c>
      <c r="H8" s="46">
        <f>VLOOKUP(A8, '1_문헌특성'!C:AQ, 29, 0)</f>
        <v>1</v>
      </c>
      <c r="I8" s="46" t="str">
        <f>VLOOKUP(A8, '1_문헌특성'!C:AQ, 30, 0)</f>
        <v>Lokomat</v>
      </c>
      <c r="J8" s="44" t="str">
        <f>VLOOKUP(A8, '1_문헌특성'!C:AQ, 33, 0)</f>
        <v>기존재활</v>
      </c>
      <c r="K8" s="44"/>
      <c r="L8" s="44"/>
      <c r="M8" s="25" t="s">
        <v>148</v>
      </c>
      <c r="N8" s="25" t="s">
        <v>108</v>
      </c>
      <c r="O8" s="55"/>
      <c r="P8" s="22" t="str">
        <f>VLOOKUP(A8,'1_문헌특성'!C:AQ,40,0)</f>
        <v>중재직후 4주, 추적관찰 3개월, 6개월</v>
      </c>
      <c r="Q8" s="25">
        <v>0</v>
      </c>
      <c r="R8" s="25">
        <v>15</v>
      </c>
      <c r="S8" s="25">
        <v>7.64</v>
      </c>
      <c r="T8" s="25" t="s">
        <v>472</v>
      </c>
      <c r="U8" s="25">
        <v>15</v>
      </c>
      <c r="V8" s="25">
        <v>7.85</v>
      </c>
      <c r="W8" s="23" t="s">
        <v>476</v>
      </c>
      <c r="AC8" s="16" t="s">
        <v>467</v>
      </c>
    </row>
    <row r="9" spans="1:30" x14ac:dyDescent="0.3">
      <c r="A9" s="21">
        <v>6682</v>
      </c>
      <c r="B9" s="43" t="str">
        <f>VLOOKUP(A9,'1_문헌특성'!C:AQ,2,0)</f>
        <v>Carda (2012)</v>
      </c>
      <c r="C9" s="43" t="str">
        <f>VLOOKUP(A9,'1_문헌특성'!C:AQ,3,0)</f>
        <v>RCT</v>
      </c>
      <c r="D9" s="46" t="str">
        <f>VLOOKUP(A9, '1_문헌특성'!C:AQ, 8, 0)</f>
        <v>2.파킨슨병</v>
      </c>
      <c r="E9" s="43">
        <f>VLOOKUP(A9, '1_문헌특성'!C:AQ, 9, 0)</f>
        <v>0</v>
      </c>
      <c r="F9" s="46" t="str">
        <f>VLOOKUP(A9, '1_문헌특성'!C:AQ, 27, 0)</f>
        <v>로봇재활</v>
      </c>
      <c r="G9" s="46">
        <f>VLOOKUP(A9, '1_문헌특성'!C:AQ, 28, 0)</f>
        <v>1</v>
      </c>
      <c r="H9" s="46">
        <f>VLOOKUP(A9, '1_문헌특성'!C:AQ, 29, 0)</f>
        <v>1</v>
      </c>
      <c r="I9" s="46" t="str">
        <f>VLOOKUP(A9, '1_문헌특성'!C:AQ, 30, 0)</f>
        <v>Lokomat</v>
      </c>
      <c r="J9" s="44" t="str">
        <f>VLOOKUP(A9, '1_문헌특성'!C:AQ, 33, 0)</f>
        <v>기존재활</v>
      </c>
      <c r="K9" s="44"/>
      <c r="L9" s="44"/>
      <c r="M9" s="25" t="s">
        <v>148</v>
      </c>
      <c r="N9" s="25" t="s">
        <v>108</v>
      </c>
      <c r="O9" s="55"/>
      <c r="P9" s="22" t="str">
        <f>VLOOKUP(A9,'1_문헌특성'!C:AQ,40,0)</f>
        <v>중재직후 4주, 추적관찰 3개월, 6개월</v>
      </c>
      <c r="Q9" s="25" t="s">
        <v>160</v>
      </c>
      <c r="R9" s="25">
        <v>15</v>
      </c>
      <c r="S9" s="25">
        <v>7.29</v>
      </c>
      <c r="T9" s="25" t="s">
        <v>473</v>
      </c>
      <c r="U9" s="25">
        <v>15</v>
      </c>
      <c r="V9" s="25">
        <v>7.05</v>
      </c>
      <c r="W9" s="23" t="s">
        <v>477</v>
      </c>
      <c r="AC9" s="16" t="s">
        <v>467</v>
      </c>
    </row>
    <row r="10" spans="1:30" x14ac:dyDescent="0.3">
      <c r="A10" s="21">
        <v>6682</v>
      </c>
      <c r="B10" s="43" t="str">
        <f>VLOOKUP(A10,'1_문헌특성'!C:AQ,2,0)</f>
        <v>Carda (2012)</v>
      </c>
      <c r="C10" s="43" t="str">
        <f>VLOOKUP(A10,'1_문헌특성'!C:AQ,3,0)</f>
        <v>RCT</v>
      </c>
      <c r="D10" s="46" t="str">
        <f>VLOOKUP(A10, '1_문헌특성'!C:AQ, 8, 0)</f>
        <v>2.파킨슨병</v>
      </c>
      <c r="E10" s="43">
        <f>VLOOKUP(A10, '1_문헌특성'!C:AQ, 9, 0)</f>
        <v>0</v>
      </c>
      <c r="F10" s="46" t="str">
        <f>VLOOKUP(A10, '1_문헌특성'!C:AQ, 27, 0)</f>
        <v>로봇재활</v>
      </c>
      <c r="G10" s="46">
        <f>VLOOKUP(A10, '1_문헌특성'!C:AQ, 28, 0)</f>
        <v>1</v>
      </c>
      <c r="H10" s="46">
        <f>VLOOKUP(A10, '1_문헌특성'!C:AQ, 29, 0)</f>
        <v>1</v>
      </c>
      <c r="I10" s="46" t="str">
        <f>VLOOKUP(A10, '1_문헌특성'!C:AQ, 30, 0)</f>
        <v>Lokomat</v>
      </c>
      <c r="J10" s="44" t="str">
        <f>VLOOKUP(A10, '1_문헌특성'!C:AQ, 33, 0)</f>
        <v>기존재활</v>
      </c>
      <c r="K10" s="44"/>
      <c r="L10" s="44"/>
      <c r="M10" s="25" t="s">
        <v>148</v>
      </c>
      <c r="N10" s="25" t="s">
        <v>108</v>
      </c>
      <c r="O10" s="55"/>
      <c r="P10" s="22" t="str">
        <f>VLOOKUP(A10,'1_문헌특성'!C:AQ,40,0)</f>
        <v>중재직후 4주, 추적관찰 3개월, 6개월</v>
      </c>
      <c r="Q10" s="25" t="s">
        <v>162</v>
      </c>
      <c r="R10" s="25">
        <v>15</v>
      </c>
      <c r="S10" s="25">
        <v>7.17</v>
      </c>
      <c r="T10" s="25" t="s">
        <v>474</v>
      </c>
      <c r="U10" s="25">
        <v>15</v>
      </c>
      <c r="V10" s="25">
        <v>6.96</v>
      </c>
      <c r="W10" s="23" t="s">
        <v>478</v>
      </c>
      <c r="AC10" s="16" t="s">
        <v>467</v>
      </c>
    </row>
    <row r="11" spans="1:30" x14ac:dyDescent="0.3">
      <c r="A11" s="21">
        <v>6682</v>
      </c>
      <c r="B11" s="43" t="str">
        <f>VLOOKUP(A11,'1_문헌특성'!C:AQ,2,0)</f>
        <v>Carda (2012)</v>
      </c>
      <c r="C11" s="43" t="str">
        <f>VLOOKUP(A11,'1_문헌특성'!C:AQ,3,0)</f>
        <v>RCT</v>
      </c>
      <c r="D11" s="46" t="str">
        <f>VLOOKUP(A11, '1_문헌특성'!C:AQ, 8, 0)</f>
        <v>2.파킨슨병</v>
      </c>
      <c r="E11" s="43">
        <f>VLOOKUP(A11, '1_문헌특성'!C:AQ, 9, 0)</f>
        <v>0</v>
      </c>
      <c r="F11" s="46" t="str">
        <f>VLOOKUP(A11, '1_문헌특성'!C:AQ, 27, 0)</f>
        <v>로봇재활</v>
      </c>
      <c r="G11" s="46">
        <f>VLOOKUP(A11, '1_문헌특성'!C:AQ, 28, 0)</f>
        <v>1</v>
      </c>
      <c r="H11" s="46">
        <f>VLOOKUP(A11, '1_문헌특성'!C:AQ, 29, 0)</f>
        <v>1</v>
      </c>
      <c r="I11" s="46" t="str">
        <f>VLOOKUP(A11, '1_문헌특성'!C:AQ, 30, 0)</f>
        <v>Lokomat</v>
      </c>
      <c r="J11" s="44" t="str">
        <f>VLOOKUP(A11, '1_문헌특성'!C:AQ, 33, 0)</f>
        <v>기존재활</v>
      </c>
      <c r="K11" s="44"/>
      <c r="L11" s="44"/>
      <c r="M11" s="25" t="s">
        <v>148</v>
      </c>
      <c r="N11" s="25" t="s">
        <v>108</v>
      </c>
      <c r="O11" s="55"/>
      <c r="P11" s="22" t="str">
        <f>VLOOKUP(A11,'1_문헌특성'!C:AQ,40,0)</f>
        <v>중재직후 4주, 추적관찰 3개월, 6개월</v>
      </c>
      <c r="Q11" s="25" t="s">
        <v>462</v>
      </c>
      <c r="R11" s="25">
        <v>15</v>
      </c>
      <c r="S11" s="25">
        <v>6.91</v>
      </c>
      <c r="T11" s="25" t="s">
        <v>475</v>
      </c>
      <c r="U11" s="25">
        <v>15</v>
      </c>
      <c r="V11" s="25">
        <v>6.86</v>
      </c>
      <c r="W11" s="23" t="s">
        <v>479</v>
      </c>
      <c r="AC11" s="16" t="s">
        <v>467</v>
      </c>
    </row>
    <row r="12" spans="1:30" x14ac:dyDescent="0.3">
      <c r="A12" s="21">
        <v>6682</v>
      </c>
      <c r="B12" s="43" t="str">
        <f>VLOOKUP(A12,'1_문헌특성'!C:AQ,2,0)</f>
        <v>Carda (2012)</v>
      </c>
      <c r="C12" s="43" t="str">
        <f>VLOOKUP(A12,'1_문헌특성'!C:AQ,3,0)</f>
        <v>RCT</v>
      </c>
      <c r="D12" s="46" t="str">
        <f>VLOOKUP(A12, '1_문헌특성'!C:AQ, 8, 0)</f>
        <v>2.파킨슨병</v>
      </c>
      <c r="E12" s="43">
        <f>VLOOKUP(A12, '1_문헌특성'!C:AQ, 9, 0)</f>
        <v>0</v>
      </c>
      <c r="F12" s="46" t="str">
        <f>VLOOKUP(A12, '1_문헌특성'!C:AQ, 27, 0)</f>
        <v>로봇재활</v>
      </c>
      <c r="G12" s="46">
        <f>VLOOKUP(A12, '1_문헌특성'!C:AQ, 28, 0)</f>
        <v>1</v>
      </c>
      <c r="H12" s="46">
        <f>VLOOKUP(A12, '1_문헌특성'!C:AQ, 29, 0)</f>
        <v>1</v>
      </c>
      <c r="I12" s="46" t="str">
        <f>VLOOKUP(A12, '1_문헌특성'!C:AQ, 30, 0)</f>
        <v>Lokomat</v>
      </c>
      <c r="J12" s="44" t="str">
        <f>VLOOKUP(A12, '1_문헌특성'!C:AQ, 33, 0)</f>
        <v>기존재활</v>
      </c>
      <c r="K12" s="44"/>
      <c r="L12" s="44"/>
      <c r="M12" s="25" t="s">
        <v>149</v>
      </c>
      <c r="N12" s="25" t="s">
        <v>108</v>
      </c>
      <c r="O12" s="55"/>
      <c r="P12" s="22" t="str">
        <f>VLOOKUP(A12,'1_문헌특성'!C:AQ,40,0)</f>
        <v>중재직후 4주, 추적관찰 3개월, 6개월</v>
      </c>
      <c r="Q12" s="25">
        <v>0</v>
      </c>
      <c r="R12" s="25">
        <v>15</v>
      </c>
      <c r="S12" s="25">
        <v>8.33</v>
      </c>
      <c r="T12" s="25" t="s">
        <v>480</v>
      </c>
      <c r="U12" s="25">
        <v>15</v>
      </c>
      <c r="V12" s="25">
        <v>8.7899999999999991</v>
      </c>
      <c r="W12" s="23" t="s">
        <v>484</v>
      </c>
      <c r="AC12" s="16" t="s">
        <v>467</v>
      </c>
    </row>
    <row r="13" spans="1:30" x14ac:dyDescent="0.3">
      <c r="A13" s="21">
        <v>6682</v>
      </c>
      <c r="B13" s="43" t="str">
        <f>VLOOKUP(A13,'1_문헌특성'!C:AQ,2,0)</f>
        <v>Carda (2012)</v>
      </c>
      <c r="C13" s="43" t="str">
        <f>VLOOKUP(A13,'1_문헌특성'!C:AQ,3,0)</f>
        <v>RCT</v>
      </c>
      <c r="D13" s="46" t="str">
        <f>VLOOKUP(A13, '1_문헌특성'!C:AQ, 8, 0)</f>
        <v>2.파킨슨병</v>
      </c>
      <c r="E13" s="43">
        <f>VLOOKUP(A13, '1_문헌특성'!C:AQ, 9, 0)</f>
        <v>0</v>
      </c>
      <c r="F13" s="46" t="str">
        <f>VLOOKUP(A13, '1_문헌특성'!C:AQ, 27, 0)</f>
        <v>로봇재활</v>
      </c>
      <c r="G13" s="46">
        <f>VLOOKUP(A13, '1_문헌특성'!C:AQ, 28, 0)</f>
        <v>1</v>
      </c>
      <c r="H13" s="46">
        <f>VLOOKUP(A13, '1_문헌특성'!C:AQ, 29, 0)</f>
        <v>1</v>
      </c>
      <c r="I13" s="46" t="str">
        <f>VLOOKUP(A13, '1_문헌특성'!C:AQ, 30, 0)</f>
        <v>Lokomat</v>
      </c>
      <c r="J13" s="44" t="str">
        <f>VLOOKUP(A13, '1_문헌특성'!C:AQ, 33, 0)</f>
        <v>기존재활</v>
      </c>
      <c r="K13" s="44"/>
      <c r="L13" s="44"/>
      <c r="M13" s="25" t="s">
        <v>149</v>
      </c>
      <c r="N13" s="25" t="s">
        <v>108</v>
      </c>
      <c r="O13" s="55"/>
      <c r="P13" s="22" t="str">
        <f>VLOOKUP(A13,'1_문헌특성'!C:AQ,40,0)</f>
        <v>중재직후 4주, 추적관찰 3개월, 6개월</v>
      </c>
      <c r="Q13" s="25" t="s">
        <v>160</v>
      </c>
      <c r="R13" s="25">
        <v>15</v>
      </c>
      <c r="S13" s="25">
        <v>7.75</v>
      </c>
      <c r="T13" s="25" t="s">
        <v>481</v>
      </c>
      <c r="U13" s="25">
        <v>15</v>
      </c>
      <c r="V13" s="25">
        <v>7.88</v>
      </c>
      <c r="W13" s="23" t="s">
        <v>485</v>
      </c>
      <c r="AC13" s="16" t="s">
        <v>467</v>
      </c>
    </row>
    <row r="14" spans="1:30" x14ac:dyDescent="0.3">
      <c r="A14" s="21">
        <v>6682</v>
      </c>
      <c r="B14" s="43" t="str">
        <f>VLOOKUP(A14,'1_문헌특성'!C:AQ,2,0)</f>
        <v>Carda (2012)</v>
      </c>
      <c r="C14" s="43" t="str">
        <f>VLOOKUP(A14,'1_문헌특성'!C:AQ,3,0)</f>
        <v>RCT</v>
      </c>
      <c r="D14" s="46" t="str">
        <f>VLOOKUP(A14, '1_문헌특성'!C:AQ, 8, 0)</f>
        <v>2.파킨슨병</v>
      </c>
      <c r="E14" s="43">
        <f>VLOOKUP(A14, '1_문헌특성'!C:AQ, 9, 0)</f>
        <v>0</v>
      </c>
      <c r="F14" s="46" t="str">
        <f>VLOOKUP(A14, '1_문헌특성'!C:AQ, 27, 0)</f>
        <v>로봇재활</v>
      </c>
      <c r="G14" s="46">
        <f>VLOOKUP(A14, '1_문헌특성'!C:AQ, 28, 0)</f>
        <v>1</v>
      </c>
      <c r="H14" s="46">
        <f>VLOOKUP(A14, '1_문헌특성'!C:AQ, 29, 0)</f>
        <v>1</v>
      </c>
      <c r="I14" s="46" t="str">
        <f>VLOOKUP(A14, '1_문헌특성'!C:AQ, 30, 0)</f>
        <v>Lokomat</v>
      </c>
      <c r="J14" s="44" t="str">
        <f>VLOOKUP(A14, '1_문헌특성'!C:AQ, 33, 0)</f>
        <v>기존재활</v>
      </c>
      <c r="K14" s="44"/>
      <c r="L14" s="44"/>
      <c r="M14" s="25" t="s">
        <v>149</v>
      </c>
      <c r="N14" s="25" t="s">
        <v>108</v>
      </c>
      <c r="O14" s="55"/>
      <c r="P14" s="22" t="str">
        <f>VLOOKUP(A14,'1_문헌특성'!C:AQ,40,0)</f>
        <v>중재직후 4주, 추적관찰 3개월, 6개월</v>
      </c>
      <c r="Q14" s="25" t="s">
        <v>162</v>
      </c>
      <c r="R14" s="25">
        <v>15</v>
      </c>
      <c r="S14" s="25">
        <v>7.44</v>
      </c>
      <c r="T14" s="25" t="s">
        <v>482</v>
      </c>
      <c r="U14" s="25">
        <v>15</v>
      </c>
      <c r="V14" s="25">
        <v>7.06</v>
      </c>
      <c r="W14" s="23" t="s">
        <v>486</v>
      </c>
      <c r="AC14" s="16" t="s">
        <v>467</v>
      </c>
    </row>
    <row r="15" spans="1:30" x14ac:dyDescent="0.3">
      <c r="A15" s="21">
        <v>6682</v>
      </c>
      <c r="B15" s="43" t="str">
        <f>VLOOKUP(A15,'1_문헌특성'!C:AQ,2,0)</f>
        <v>Carda (2012)</v>
      </c>
      <c r="C15" s="43" t="str">
        <f>VLOOKUP(A15,'1_문헌특성'!C:AQ,3,0)</f>
        <v>RCT</v>
      </c>
      <c r="D15" s="46" t="str">
        <f>VLOOKUP(A15, '1_문헌특성'!C:AQ, 8, 0)</f>
        <v>2.파킨슨병</v>
      </c>
      <c r="E15" s="43">
        <f>VLOOKUP(A15, '1_문헌특성'!C:AQ, 9, 0)</f>
        <v>0</v>
      </c>
      <c r="F15" s="46" t="str">
        <f>VLOOKUP(A15, '1_문헌특성'!C:AQ, 27, 0)</f>
        <v>로봇재활</v>
      </c>
      <c r="G15" s="46">
        <f>VLOOKUP(A15, '1_문헌특성'!C:AQ, 28, 0)</f>
        <v>1</v>
      </c>
      <c r="H15" s="46">
        <f>VLOOKUP(A15, '1_문헌특성'!C:AQ, 29, 0)</f>
        <v>1</v>
      </c>
      <c r="I15" s="46" t="str">
        <f>VLOOKUP(A15, '1_문헌특성'!C:AQ, 30, 0)</f>
        <v>Lokomat</v>
      </c>
      <c r="J15" s="44" t="str">
        <f>VLOOKUP(A15, '1_문헌특성'!C:AQ, 33, 0)</f>
        <v>기존재활</v>
      </c>
      <c r="K15" s="44"/>
      <c r="L15" s="44"/>
      <c r="M15" s="25" t="s">
        <v>149</v>
      </c>
      <c r="N15" s="25" t="s">
        <v>108</v>
      </c>
      <c r="O15" s="55"/>
      <c r="P15" s="22" t="str">
        <f>VLOOKUP(A15,'1_문헌특성'!C:AQ,40,0)</f>
        <v>중재직후 4주, 추적관찰 3개월, 6개월</v>
      </c>
      <c r="Q15" s="25" t="s">
        <v>462</v>
      </c>
      <c r="R15" s="25">
        <v>15</v>
      </c>
      <c r="S15" s="25">
        <v>7.19</v>
      </c>
      <c r="T15" s="25" t="s">
        <v>483</v>
      </c>
      <c r="U15" s="25">
        <v>15</v>
      </c>
      <c r="V15" s="25">
        <v>6.97</v>
      </c>
      <c r="W15" s="23" t="s">
        <v>487</v>
      </c>
      <c r="AC15" s="16" t="s">
        <v>467</v>
      </c>
    </row>
    <row r="16" spans="1:30" x14ac:dyDescent="0.3">
      <c r="A16" s="21">
        <v>6682</v>
      </c>
      <c r="B16" s="43" t="str">
        <f>VLOOKUP(A16,'1_문헌특성'!C:AQ,2,0)</f>
        <v>Carda (2012)</v>
      </c>
      <c r="C16" s="43" t="str">
        <f>VLOOKUP(A16,'1_문헌특성'!C:AQ,3,0)</f>
        <v>RCT</v>
      </c>
      <c r="D16" s="46" t="str">
        <f>VLOOKUP(A16, '1_문헌특성'!C:AQ, 8, 0)</f>
        <v>2.파킨슨병</v>
      </c>
      <c r="E16" s="43">
        <f>VLOOKUP(A16, '1_문헌특성'!C:AQ, 9, 0)</f>
        <v>0</v>
      </c>
      <c r="F16" s="46" t="str">
        <f>VLOOKUP(A16, '1_문헌특성'!C:AQ, 27, 0)</f>
        <v>로봇재활</v>
      </c>
      <c r="G16" s="46">
        <f>VLOOKUP(A16, '1_문헌특성'!C:AQ, 28, 0)</f>
        <v>1</v>
      </c>
      <c r="H16" s="46">
        <f>VLOOKUP(A16, '1_문헌특성'!C:AQ, 29, 0)</f>
        <v>1</v>
      </c>
      <c r="I16" s="46" t="str">
        <f>VLOOKUP(A16, '1_문헌특성'!C:AQ, 30, 0)</f>
        <v>Lokomat</v>
      </c>
      <c r="J16" s="44" t="str">
        <f>VLOOKUP(A16, '1_문헌특성'!C:AQ, 33, 0)</f>
        <v>기존재활</v>
      </c>
      <c r="K16" s="44"/>
      <c r="L16" s="44"/>
      <c r="M16" s="25" t="s">
        <v>150</v>
      </c>
      <c r="N16" s="25"/>
      <c r="O16" s="55"/>
      <c r="P16" s="22" t="str">
        <f>VLOOKUP(A16,'1_문헌특성'!C:AQ,40,0)</f>
        <v>중재직후 4주, 추적관찰 3개월, 6개월</v>
      </c>
      <c r="Q16" s="25">
        <v>0</v>
      </c>
      <c r="R16" s="25">
        <v>15</v>
      </c>
      <c r="S16" s="25">
        <v>10.33</v>
      </c>
      <c r="T16" s="25" t="s">
        <v>488</v>
      </c>
      <c r="U16" s="25">
        <v>15</v>
      </c>
      <c r="V16" s="25">
        <v>10.73</v>
      </c>
      <c r="W16" s="23" t="s">
        <v>492</v>
      </c>
      <c r="AC16" s="16" t="s">
        <v>467</v>
      </c>
    </row>
    <row r="17" spans="1:30" x14ac:dyDescent="0.3">
      <c r="A17" s="21">
        <v>6682</v>
      </c>
      <c r="B17" s="43" t="str">
        <f>VLOOKUP(A17,'1_문헌특성'!C:AQ,2,0)</f>
        <v>Carda (2012)</v>
      </c>
      <c r="C17" s="43" t="str">
        <f>VLOOKUP(A17,'1_문헌특성'!C:AQ,3,0)</f>
        <v>RCT</v>
      </c>
      <c r="D17" s="46" t="str">
        <f>VLOOKUP(A17, '1_문헌특성'!C:AQ, 8, 0)</f>
        <v>2.파킨슨병</v>
      </c>
      <c r="E17" s="43">
        <f>VLOOKUP(A17, '1_문헌특성'!C:AQ, 9, 0)</f>
        <v>0</v>
      </c>
      <c r="F17" s="46" t="str">
        <f>VLOOKUP(A17, '1_문헌특성'!C:AQ, 27, 0)</f>
        <v>로봇재활</v>
      </c>
      <c r="G17" s="46">
        <f>VLOOKUP(A17, '1_문헌특성'!C:AQ, 28, 0)</f>
        <v>1</v>
      </c>
      <c r="H17" s="46">
        <f>VLOOKUP(A17, '1_문헌특성'!C:AQ, 29, 0)</f>
        <v>1</v>
      </c>
      <c r="I17" s="46" t="str">
        <f>VLOOKUP(A17, '1_문헌특성'!C:AQ, 30, 0)</f>
        <v>Lokomat</v>
      </c>
      <c r="J17" s="44" t="str">
        <f>VLOOKUP(A17, '1_문헌특성'!C:AQ, 33, 0)</f>
        <v>기존재활</v>
      </c>
      <c r="K17" s="44"/>
      <c r="L17" s="44"/>
      <c r="M17" s="25" t="s">
        <v>150</v>
      </c>
      <c r="N17" s="25"/>
      <c r="O17" s="55"/>
      <c r="P17" s="22" t="str">
        <f>VLOOKUP(A17,'1_문헌특성'!C:AQ,40,0)</f>
        <v>중재직후 4주, 추적관찰 3개월, 6개월</v>
      </c>
      <c r="Q17" s="25" t="s">
        <v>160</v>
      </c>
      <c r="R17" s="25">
        <v>15</v>
      </c>
      <c r="S17" s="25">
        <v>10.29</v>
      </c>
      <c r="T17" s="25" t="s">
        <v>489</v>
      </c>
      <c r="U17" s="25">
        <v>15</v>
      </c>
      <c r="V17" s="25">
        <v>10.64</v>
      </c>
      <c r="W17" s="23" t="s">
        <v>493</v>
      </c>
      <c r="AC17" s="16" t="s">
        <v>467</v>
      </c>
    </row>
    <row r="18" spans="1:30" x14ac:dyDescent="0.3">
      <c r="A18" s="21">
        <v>6682</v>
      </c>
      <c r="B18" s="43" t="str">
        <f>VLOOKUP(A18,'1_문헌특성'!C:AQ,2,0)</f>
        <v>Carda (2012)</v>
      </c>
      <c r="C18" s="43" t="str">
        <f>VLOOKUP(A18,'1_문헌특성'!C:AQ,3,0)</f>
        <v>RCT</v>
      </c>
      <c r="D18" s="46" t="str">
        <f>VLOOKUP(A18, '1_문헌특성'!C:AQ, 8, 0)</f>
        <v>2.파킨슨병</v>
      </c>
      <c r="E18" s="43">
        <f>VLOOKUP(A18, '1_문헌특성'!C:AQ, 9, 0)</f>
        <v>0</v>
      </c>
      <c r="F18" s="46" t="str">
        <f>VLOOKUP(A18, '1_문헌특성'!C:AQ, 27, 0)</f>
        <v>로봇재활</v>
      </c>
      <c r="G18" s="46">
        <f>VLOOKUP(A18, '1_문헌특성'!C:AQ, 28, 0)</f>
        <v>1</v>
      </c>
      <c r="H18" s="46">
        <f>VLOOKUP(A18, '1_문헌특성'!C:AQ, 29, 0)</f>
        <v>1</v>
      </c>
      <c r="I18" s="46" t="str">
        <f>VLOOKUP(A18, '1_문헌특성'!C:AQ, 30, 0)</f>
        <v>Lokomat</v>
      </c>
      <c r="J18" s="44" t="str">
        <f>VLOOKUP(A18, '1_문헌특성'!C:AQ, 33, 0)</f>
        <v>기존재활</v>
      </c>
      <c r="K18" s="44"/>
      <c r="L18" s="44"/>
      <c r="M18" s="25" t="s">
        <v>150</v>
      </c>
      <c r="N18" s="25"/>
      <c r="O18" s="55"/>
      <c r="P18" s="22" t="str">
        <f>VLOOKUP(A18,'1_문헌특성'!C:AQ,40,0)</f>
        <v>중재직후 4주, 추적관찰 3개월, 6개월</v>
      </c>
      <c r="Q18" s="25" t="s">
        <v>162</v>
      </c>
      <c r="R18" s="25">
        <v>15</v>
      </c>
      <c r="S18" s="25">
        <v>10.36</v>
      </c>
      <c r="T18" s="25" t="s">
        <v>490</v>
      </c>
      <c r="U18" s="25">
        <v>15</v>
      </c>
      <c r="V18" s="25">
        <v>10.36</v>
      </c>
      <c r="W18" s="23" t="s">
        <v>494</v>
      </c>
      <c r="AC18" s="16" t="s">
        <v>467</v>
      </c>
    </row>
    <row r="19" spans="1:30" x14ac:dyDescent="0.3">
      <c r="A19" s="21">
        <v>6682</v>
      </c>
      <c r="B19" s="43" t="str">
        <f>VLOOKUP(A19,'1_문헌특성'!C:AQ,2,0)</f>
        <v>Carda (2012)</v>
      </c>
      <c r="C19" s="43" t="str">
        <f>VLOOKUP(A19,'1_문헌특성'!C:AQ,3,0)</f>
        <v>RCT</v>
      </c>
      <c r="D19" s="46" t="str">
        <f>VLOOKUP(A19, '1_문헌특성'!C:AQ, 8, 0)</f>
        <v>2.파킨슨병</v>
      </c>
      <c r="E19" s="43">
        <f>VLOOKUP(A19, '1_문헌특성'!C:AQ, 9, 0)</f>
        <v>0</v>
      </c>
      <c r="F19" s="46" t="str">
        <f>VLOOKUP(A19, '1_문헌특성'!C:AQ, 27, 0)</f>
        <v>로봇재활</v>
      </c>
      <c r="G19" s="46">
        <f>VLOOKUP(A19, '1_문헌특성'!C:AQ, 28, 0)</f>
        <v>1</v>
      </c>
      <c r="H19" s="46">
        <f>VLOOKUP(A19, '1_문헌특성'!C:AQ, 29, 0)</f>
        <v>1</v>
      </c>
      <c r="I19" s="46" t="str">
        <f>VLOOKUP(A19, '1_문헌특성'!C:AQ, 30, 0)</f>
        <v>Lokomat</v>
      </c>
      <c r="J19" s="44" t="str">
        <f>VLOOKUP(A19, '1_문헌특성'!C:AQ, 33, 0)</f>
        <v>기존재활</v>
      </c>
      <c r="K19" s="44"/>
      <c r="L19" s="44"/>
      <c r="M19" s="25" t="s">
        <v>150</v>
      </c>
      <c r="N19" s="25"/>
      <c r="O19" s="55"/>
      <c r="P19" s="22" t="str">
        <f>VLOOKUP(A19,'1_문헌특성'!C:AQ,40,0)</f>
        <v>중재직후 4주, 추적관찰 3개월, 6개월</v>
      </c>
      <c r="Q19" s="25" t="s">
        <v>462</v>
      </c>
      <c r="R19" s="25">
        <v>15</v>
      </c>
      <c r="S19" s="25">
        <v>10.14</v>
      </c>
      <c r="T19" s="25" t="s">
        <v>491</v>
      </c>
      <c r="U19" s="25">
        <v>15</v>
      </c>
      <c r="V19" s="25">
        <v>10.14</v>
      </c>
      <c r="W19" s="23" t="s">
        <v>495</v>
      </c>
      <c r="AC19" s="16" t="s">
        <v>467</v>
      </c>
    </row>
    <row r="20" spans="1:30" x14ac:dyDescent="0.3">
      <c r="A20" s="21">
        <v>6682</v>
      </c>
      <c r="B20" s="43" t="str">
        <f>VLOOKUP(A20,'1_문헌특성'!C:AQ,2,0)</f>
        <v>Carda (2012)</v>
      </c>
      <c r="C20" s="43" t="str">
        <f>VLOOKUP(A20,'1_문헌특성'!C:AQ,3,0)</f>
        <v>RCT</v>
      </c>
      <c r="D20" s="46" t="str">
        <f>VLOOKUP(A20, '1_문헌특성'!C:AQ, 8, 0)</f>
        <v>2.파킨슨병</v>
      </c>
      <c r="E20" s="43">
        <f>VLOOKUP(A20, '1_문헌특성'!C:AQ, 9, 0)</f>
        <v>0</v>
      </c>
      <c r="F20" s="46" t="str">
        <f>VLOOKUP(A20, '1_문헌특성'!C:AQ, 27, 0)</f>
        <v>로봇재활</v>
      </c>
      <c r="G20" s="46">
        <f>VLOOKUP(A20, '1_문헌특성'!C:AQ, 28, 0)</f>
        <v>1</v>
      </c>
      <c r="H20" s="46">
        <f>VLOOKUP(A20, '1_문헌특성'!C:AQ, 29, 0)</f>
        <v>1</v>
      </c>
      <c r="I20" s="46" t="str">
        <f>VLOOKUP(A20, '1_문헌특성'!C:AQ, 30, 0)</f>
        <v>Lokomat</v>
      </c>
      <c r="J20" s="44" t="str">
        <f>VLOOKUP(A20, '1_문헌특성'!C:AQ, 33, 0)</f>
        <v>기존재활</v>
      </c>
      <c r="K20" s="44"/>
      <c r="L20" s="44"/>
      <c r="M20" s="25" t="s">
        <v>151</v>
      </c>
      <c r="N20" s="25"/>
      <c r="O20" s="55"/>
      <c r="P20" s="22" t="str">
        <f>VLOOKUP(A20,'1_문헌특성'!C:AQ,40,0)</f>
        <v>중재직후 4주, 추적관찰 3개월, 6개월</v>
      </c>
      <c r="Q20" s="25">
        <v>0</v>
      </c>
      <c r="R20" s="25">
        <v>15</v>
      </c>
      <c r="S20" s="25">
        <v>44.84</v>
      </c>
      <c r="T20" s="25" t="s">
        <v>496</v>
      </c>
      <c r="U20" s="25">
        <v>15</v>
      </c>
      <c r="V20" s="25">
        <v>43.97</v>
      </c>
      <c r="W20" s="23" t="s">
        <v>500</v>
      </c>
      <c r="AC20" s="16" t="s">
        <v>467</v>
      </c>
    </row>
    <row r="21" spans="1:30" x14ac:dyDescent="0.3">
      <c r="A21" s="21">
        <v>6682</v>
      </c>
      <c r="B21" s="43" t="str">
        <f>VLOOKUP(A21,'1_문헌특성'!C:AQ,2,0)</f>
        <v>Carda (2012)</v>
      </c>
      <c r="C21" s="43" t="str">
        <f>VLOOKUP(A21,'1_문헌특성'!C:AQ,3,0)</f>
        <v>RCT</v>
      </c>
      <c r="D21" s="46" t="str">
        <f>VLOOKUP(A21, '1_문헌특성'!C:AQ, 8, 0)</f>
        <v>2.파킨슨병</v>
      </c>
      <c r="E21" s="43">
        <f>VLOOKUP(A21, '1_문헌특성'!C:AQ, 9, 0)</f>
        <v>0</v>
      </c>
      <c r="F21" s="46" t="str">
        <f>VLOOKUP(A21, '1_문헌특성'!C:AQ, 27, 0)</f>
        <v>로봇재활</v>
      </c>
      <c r="G21" s="46">
        <f>VLOOKUP(A21, '1_문헌특성'!C:AQ, 28, 0)</f>
        <v>1</v>
      </c>
      <c r="H21" s="46">
        <f>VLOOKUP(A21, '1_문헌특성'!C:AQ, 29, 0)</f>
        <v>1</v>
      </c>
      <c r="I21" s="46" t="str">
        <f>VLOOKUP(A21, '1_문헌특성'!C:AQ, 30, 0)</f>
        <v>Lokomat</v>
      </c>
      <c r="J21" s="44" t="str">
        <f>VLOOKUP(A21, '1_문헌특성'!C:AQ, 33, 0)</f>
        <v>기존재활</v>
      </c>
      <c r="K21" s="44"/>
      <c r="L21" s="44"/>
      <c r="M21" s="25" t="s">
        <v>151</v>
      </c>
      <c r="N21" s="25"/>
      <c r="O21" s="55"/>
      <c r="P21" s="22" t="str">
        <f>VLOOKUP(A21,'1_문헌특성'!C:AQ,40,0)</f>
        <v>중재직후 4주, 추적관찰 3개월, 6개월</v>
      </c>
      <c r="Q21" s="25" t="s">
        <v>160</v>
      </c>
      <c r="R21" s="25">
        <v>15</v>
      </c>
      <c r="S21" s="25">
        <v>45.67</v>
      </c>
      <c r="T21" s="25" t="s">
        <v>497</v>
      </c>
      <c r="U21" s="25">
        <v>15</v>
      </c>
      <c r="V21" s="25">
        <v>44.69</v>
      </c>
      <c r="W21" s="23" t="s">
        <v>501</v>
      </c>
      <c r="AC21" s="16" t="s">
        <v>467</v>
      </c>
    </row>
    <row r="22" spans="1:30" x14ac:dyDescent="0.3">
      <c r="A22" s="21">
        <v>6682</v>
      </c>
      <c r="B22" s="43" t="str">
        <f>VLOOKUP(A22,'1_문헌특성'!C:AQ,2,0)</f>
        <v>Carda (2012)</v>
      </c>
      <c r="C22" s="43" t="str">
        <f>VLOOKUP(A22,'1_문헌특성'!C:AQ,3,0)</f>
        <v>RCT</v>
      </c>
      <c r="D22" s="46" t="str">
        <f>VLOOKUP(A22, '1_문헌특성'!C:AQ, 8, 0)</f>
        <v>2.파킨슨병</v>
      </c>
      <c r="E22" s="43">
        <f>VLOOKUP(A22, '1_문헌특성'!C:AQ, 9, 0)</f>
        <v>0</v>
      </c>
      <c r="F22" s="46" t="str">
        <f>VLOOKUP(A22, '1_문헌특성'!C:AQ, 27, 0)</f>
        <v>로봇재활</v>
      </c>
      <c r="G22" s="46">
        <f>VLOOKUP(A22, '1_문헌특성'!C:AQ, 28, 0)</f>
        <v>1</v>
      </c>
      <c r="H22" s="46">
        <f>VLOOKUP(A22, '1_문헌특성'!C:AQ, 29, 0)</f>
        <v>1</v>
      </c>
      <c r="I22" s="46" t="str">
        <f>VLOOKUP(A22, '1_문헌특성'!C:AQ, 30, 0)</f>
        <v>Lokomat</v>
      </c>
      <c r="J22" s="44" t="str">
        <f>VLOOKUP(A22, '1_문헌특성'!C:AQ, 33, 0)</f>
        <v>기존재활</v>
      </c>
      <c r="K22" s="44"/>
      <c r="L22" s="44"/>
      <c r="M22" s="25" t="s">
        <v>151</v>
      </c>
      <c r="N22" s="25"/>
      <c r="O22" s="55"/>
      <c r="P22" s="22" t="str">
        <f>VLOOKUP(A22,'1_문헌특성'!C:AQ,40,0)</f>
        <v>중재직후 4주, 추적관찰 3개월, 6개월</v>
      </c>
      <c r="Q22" s="25" t="s">
        <v>162</v>
      </c>
      <c r="R22" s="25">
        <v>15</v>
      </c>
      <c r="S22" s="25">
        <v>46.08</v>
      </c>
      <c r="T22" s="25" t="s">
        <v>498</v>
      </c>
      <c r="U22" s="25">
        <v>15</v>
      </c>
      <c r="V22" s="25">
        <v>46.04</v>
      </c>
      <c r="W22" s="23" t="s">
        <v>502</v>
      </c>
      <c r="AC22" s="16" t="s">
        <v>467</v>
      </c>
    </row>
    <row r="23" spans="1:30" x14ac:dyDescent="0.3">
      <c r="A23" s="21">
        <v>6682</v>
      </c>
      <c r="B23" s="43" t="str">
        <f>VLOOKUP(A23,'1_문헌특성'!C:AQ,2,0)</f>
        <v>Carda (2012)</v>
      </c>
      <c r="C23" s="43" t="str">
        <f>VLOOKUP(A23,'1_문헌특성'!C:AQ,3,0)</f>
        <v>RCT</v>
      </c>
      <c r="D23" s="46" t="str">
        <f>VLOOKUP(A23, '1_문헌특성'!C:AQ, 8, 0)</f>
        <v>2.파킨슨병</v>
      </c>
      <c r="E23" s="43">
        <f>VLOOKUP(A23, '1_문헌특성'!C:AQ, 9, 0)</f>
        <v>0</v>
      </c>
      <c r="F23" s="46" t="str">
        <f>VLOOKUP(A23, '1_문헌특성'!C:AQ, 27, 0)</f>
        <v>로봇재활</v>
      </c>
      <c r="G23" s="46">
        <f>VLOOKUP(A23, '1_문헌특성'!C:AQ, 28, 0)</f>
        <v>1</v>
      </c>
      <c r="H23" s="46">
        <f>VLOOKUP(A23, '1_문헌특성'!C:AQ, 29, 0)</f>
        <v>1</v>
      </c>
      <c r="I23" s="46" t="str">
        <f>VLOOKUP(A23, '1_문헌특성'!C:AQ, 30, 0)</f>
        <v>Lokomat</v>
      </c>
      <c r="J23" s="44" t="str">
        <f>VLOOKUP(A23, '1_문헌특성'!C:AQ, 33, 0)</f>
        <v>기존재활</v>
      </c>
      <c r="K23" s="44"/>
      <c r="L23" s="44"/>
      <c r="M23" s="25" t="s">
        <v>151</v>
      </c>
      <c r="N23" s="25"/>
      <c r="O23" s="55"/>
      <c r="P23" s="22" t="str">
        <f>VLOOKUP(A23,'1_문헌특성'!C:AQ,40,0)</f>
        <v>중재직후 4주, 추적관찰 3개월, 6개월</v>
      </c>
      <c r="Q23" s="25" t="s">
        <v>462</v>
      </c>
      <c r="R23" s="25">
        <v>15</v>
      </c>
      <c r="S23" s="25">
        <v>46.01</v>
      </c>
      <c r="T23" s="25" t="s">
        <v>499</v>
      </c>
      <c r="U23" s="25">
        <v>15</v>
      </c>
      <c r="V23" s="25">
        <v>46.29</v>
      </c>
      <c r="W23" s="23" t="s">
        <v>503</v>
      </c>
      <c r="AC23" s="16" t="s">
        <v>467</v>
      </c>
    </row>
    <row r="24" spans="1:30" x14ac:dyDescent="0.3">
      <c r="A24" s="21">
        <v>6682</v>
      </c>
      <c r="B24" s="43" t="str">
        <f>VLOOKUP(A24,'1_문헌특성'!C:AQ,2,0)</f>
        <v>Carda (2012)</v>
      </c>
      <c r="C24" s="43" t="str">
        <f>VLOOKUP(A24,'1_문헌특성'!C:AQ,3,0)</f>
        <v>RCT</v>
      </c>
      <c r="D24" s="46" t="str">
        <f>VLOOKUP(A24, '1_문헌특성'!C:AQ, 8, 0)</f>
        <v>2.파킨슨병</v>
      </c>
      <c r="E24" s="43">
        <f>VLOOKUP(A24, '1_문헌특성'!C:AQ, 9, 0)</f>
        <v>0</v>
      </c>
      <c r="F24" s="46" t="str">
        <f>VLOOKUP(A24, '1_문헌특성'!C:AQ, 27, 0)</f>
        <v>로봇재활</v>
      </c>
      <c r="G24" s="46">
        <f>VLOOKUP(A24, '1_문헌특성'!C:AQ, 28, 0)</f>
        <v>1</v>
      </c>
      <c r="H24" s="46">
        <f>VLOOKUP(A24, '1_문헌특성'!C:AQ, 29, 0)</f>
        <v>1</v>
      </c>
      <c r="I24" s="46" t="str">
        <f>VLOOKUP(A24, '1_문헌특성'!C:AQ, 30, 0)</f>
        <v>Lokomat</v>
      </c>
      <c r="J24" s="44" t="str">
        <f>VLOOKUP(A24, '1_문헌특성'!C:AQ, 33, 0)</f>
        <v>기존재활</v>
      </c>
      <c r="K24" s="44"/>
      <c r="L24" s="44"/>
      <c r="M24" s="25" t="s">
        <v>152</v>
      </c>
      <c r="N24" s="25"/>
      <c r="O24" s="55"/>
      <c r="P24" s="22" t="str">
        <f>VLOOKUP(A24,'1_문헌특성'!C:AQ,40,0)</f>
        <v>중재직후 4주, 추적관찰 3개월, 6개월</v>
      </c>
      <c r="Q24" s="25">
        <v>0</v>
      </c>
      <c r="R24" s="25">
        <v>15</v>
      </c>
      <c r="S24" s="25">
        <v>47.61</v>
      </c>
      <c r="T24" s="25" t="s">
        <v>504</v>
      </c>
      <c r="U24" s="25">
        <v>15</v>
      </c>
      <c r="V24" s="25">
        <v>50.21</v>
      </c>
      <c r="W24" s="23" t="s">
        <v>508</v>
      </c>
      <c r="AC24" s="16" t="s">
        <v>467</v>
      </c>
    </row>
    <row r="25" spans="1:30" x14ac:dyDescent="0.3">
      <c r="A25" s="21">
        <v>6682</v>
      </c>
      <c r="B25" s="43" t="str">
        <f>VLOOKUP(A25,'1_문헌특성'!C:AQ,2,0)</f>
        <v>Carda (2012)</v>
      </c>
      <c r="C25" s="43" t="str">
        <f>VLOOKUP(A25,'1_문헌특성'!C:AQ,3,0)</f>
        <v>RCT</v>
      </c>
      <c r="D25" s="46" t="str">
        <f>VLOOKUP(A25, '1_문헌특성'!C:AQ, 8, 0)</f>
        <v>2.파킨슨병</v>
      </c>
      <c r="E25" s="43">
        <f>VLOOKUP(A25, '1_문헌특성'!C:AQ, 9, 0)</f>
        <v>0</v>
      </c>
      <c r="F25" s="46" t="str">
        <f>VLOOKUP(A25, '1_문헌특성'!C:AQ, 27, 0)</f>
        <v>로봇재활</v>
      </c>
      <c r="G25" s="46">
        <f>VLOOKUP(A25, '1_문헌특성'!C:AQ, 28, 0)</f>
        <v>1</v>
      </c>
      <c r="H25" s="46">
        <f>VLOOKUP(A25, '1_문헌특성'!C:AQ, 29, 0)</f>
        <v>1</v>
      </c>
      <c r="I25" s="46" t="str">
        <f>VLOOKUP(A25, '1_문헌특성'!C:AQ, 30, 0)</f>
        <v>Lokomat</v>
      </c>
      <c r="J25" s="44" t="str">
        <f>VLOOKUP(A25, '1_문헌특성'!C:AQ, 33, 0)</f>
        <v>기존재활</v>
      </c>
      <c r="K25" s="44"/>
      <c r="L25" s="44"/>
      <c r="M25" s="25" t="s">
        <v>152</v>
      </c>
      <c r="N25" s="25"/>
      <c r="O25" s="55"/>
      <c r="P25" s="22" t="str">
        <f>VLOOKUP(A25,'1_문헌특성'!C:AQ,40,0)</f>
        <v>중재직후 4주, 추적관찰 3개월, 6개월</v>
      </c>
      <c r="Q25" s="25" t="s">
        <v>160</v>
      </c>
      <c r="R25" s="25">
        <v>15</v>
      </c>
      <c r="S25" s="25">
        <v>48.16</v>
      </c>
      <c r="T25" s="25" t="s">
        <v>505</v>
      </c>
      <c r="U25" s="25">
        <v>15</v>
      </c>
      <c r="V25" s="25">
        <v>48.86</v>
      </c>
      <c r="W25" s="23" t="s">
        <v>509</v>
      </c>
      <c r="AC25" s="16" t="s">
        <v>467</v>
      </c>
    </row>
    <row r="26" spans="1:30" x14ac:dyDescent="0.3">
      <c r="A26" s="21">
        <v>6682</v>
      </c>
      <c r="B26" s="43" t="str">
        <f>VLOOKUP(A26,'1_문헌특성'!C:AQ,2,0)</f>
        <v>Carda (2012)</v>
      </c>
      <c r="C26" s="43" t="str">
        <f>VLOOKUP(A26,'1_문헌특성'!C:AQ,3,0)</f>
        <v>RCT</v>
      </c>
      <c r="D26" s="46" t="str">
        <f>VLOOKUP(A26, '1_문헌특성'!C:AQ, 8, 0)</f>
        <v>2.파킨슨병</v>
      </c>
      <c r="E26" s="43">
        <f>VLOOKUP(A26, '1_문헌특성'!C:AQ, 9, 0)</f>
        <v>0</v>
      </c>
      <c r="F26" s="46" t="str">
        <f>VLOOKUP(A26, '1_문헌특성'!C:AQ, 27, 0)</f>
        <v>로봇재활</v>
      </c>
      <c r="G26" s="46">
        <f>VLOOKUP(A26, '1_문헌특성'!C:AQ, 28, 0)</f>
        <v>1</v>
      </c>
      <c r="H26" s="46">
        <f>VLOOKUP(A26, '1_문헌특성'!C:AQ, 29, 0)</f>
        <v>1</v>
      </c>
      <c r="I26" s="46" t="str">
        <f>VLOOKUP(A26, '1_문헌특성'!C:AQ, 30, 0)</f>
        <v>Lokomat</v>
      </c>
      <c r="J26" s="44" t="str">
        <f>VLOOKUP(A26, '1_문헌특성'!C:AQ, 33, 0)</f>
        <v>기존재활</v>
      </c>
      <c r="K26" s="44"/>
      <c r="L26" s="44"/>
      <c r="M26" s="25" t="s">
        <v>152</v>
      </c>
      <c r="N26" s="25"/>
      <c r="O26" s="55"/>
      <c r="P26" s="22" t="str">
        <f>VLOOKUP(A26,'1_문헌특성'!C:AQ,40,0)</f>
        <v>중재직후 4주, 추적관찰 3개월, 6개월</v>
      </c>
      <c r="Q26" s="25" t="s">
        <v>162</v>
      </c>
      <c r="R26" s="25">
        <v>15</v>
      </c>
      <c r="S26" s="25">
        <v>48.16</v>
      </c>
      <c r="T26" s="25" t="s">
        <v>506</v>
      </c>
      <c r="U26" s="25">
        <v>15</v>
      </c>
      <c r="V26" s="25">
        <v>48.86</v>
      </c>
      <c r="W26" s="23" t="s">
        <v>510</v>
      </c>
      <c r="AC26" s="16" t="s">
        <v>467</v>
      </c>
    </row>
    <row r="27" spans="1:30" x14ac:dyDescent="0.3">
      <c r="A27" s="21">
        <v>6682</v>
      </c>
      <c r="B27" s="43" t="str">
        <f>VLOOKUP(A27,'1_문헌특성'!C:AQ,2,0)</f>
        <v>Carda (2012)</v>
      </c>
      <c r="C27" s="43" t="str">
        <f>VLOOKUP(A27,'1_문헌특성'!C:AQ,3,0)</f>
        <v>RCT</v>
      </c>
      <c r="D27" s="46" t="str">
        <f>VLOOKUP(A27, '1_문헌특성'!C:AQ, 8, 0)</f>
        <v>2.파킨슨병</v>
      </c>
      <c r="E27" s="43">
        <f>VLOOKUP(A27, '1_문헌특성'!C:AQ, 9, 0)</f>
        <v>0</v>
      </c>
      <c r="F27" s="46" t="str">
        <f>VLOOKUP(A27, '1_문헌특성'!C:AQ, 27, 0)</f>
        <v>로봇재활</v>
      </c>
      <c r="G27" s="46">
        <f>VLOOKUP(A27, '1_문헌특성'!C:AQ, 28, 0)</f>
        <v>1</v>
      </c>
      <c r="H27" s="46">
        <f>VLOOKUP(A27, '1_문헌특성'!C:AQ, 29, 0)</f>
        <v>1</v>
      </c>
      <c r="I27" s="46" t="str">
        <f>VLOOKUP(A27, '1_문헌특성'!C:AQ, 30, 0)</f>
        <v>Lokomat</v>
      </c>
      <c r="J27" s="44" t="str">
        <f>VLOOKUP(A27, '1_문헌특성'!C:AQ, 33, 0)</f>
        <v>기존재활</v>
      </c>
      <c r="K27" s="44"/>
      <c r="L27" s="44"/>
      <c r="M27" s="25" t="s">
        <v>152</v>
      </c>
      <c r="N27" s="25"/>
      <c r="O27" s="55"/>
      <c r="P27" s="22" t="str">
        <f>VLOOKUP(A27,'1_문헌특성'!C:AQ,40,0)</f>
        <v>중재직후 4주, 추적관찰 3개월, 6개월</v>
      </c>
      <c r="Q27" s="25" t="s">
        <v>462</v>
      </c>
      <c r="R27" s="25">
        <v>15</v>
      </c>
      <c r="S27" s="25">
        <v>48.51</v>
      </c>
      <c r="T27" s="25" t="s">
        <v>507</v>
      </c>
      <c r="U27" s="25">
        <v>15</v>
      </c>
      <c r="V27" s="25">
        <v>48.74</v>
      </c>
      <c r="W27" s="23" t="s">
        <v>511</v>
      </c>
      <c r="AC27" s="16" t="s">
        <v>467</v>
      </c>
    </row>
    <row r="28" spans="1:30" s="58" customFormat="1" ht="18" customHeight="1" x14ac:dyDescent="0.3">
      <c r="A28" s="81">
        <v>6331</v>
      </c>
      <c r="B28" s="58" t="s">
        <v>122</v>
      </c>
      <c r="C28" s="43" t="s">
        <v>202</v>
      </c>
      <c r="D28" s="95" t="s">
        <v>203</v>
      </c>
      <c r="E28" s="43">
        <v>0</v>
      </c>
      <c r="F28" s="82" t="s">
        <v>204</v>
      </c>
      <c r="G28" s="82">
        <v>2</v>
      </c>
      <c r="H28" s="82">
        <v>1</v>
      </c>
      <c r="I28" s="82" t="s">
        <v>123</v>
      </c>
      <c r="J28" s="82" t="s">
        <v>205</v>
      </c>
      <c r="K28" s="23"/>
      <c r="L28" s="23"/>
      <c r="M28" s="23" t="s">
        <v>206</v>
      </c>
      <c r="N28" s="23"/>
      <c r="O28" s="24"/>
      <c r="P28" s="22" t="str">
        <f>VLOOKUP(A28,'1_문헌특성'!C:AQ,40,0)</f>
        <v>중재직후 4주</v>
      </c>
      <c r="Q28" s="23">
        <v>0</v>
      </c>
      <c r="R28" s="23">
        <v>12</v>
      </c>
      <c r="S28" s="67">
        <v>35</v>
      </c>
      <c r="T28" s="74" t="s">
        <v>207</v>
      </c>
      <c r="U28" s="23">
        <v>12</v>
      </c>
      <c r="V28" s="67">
        <v>34</v>
      </c>
      <c r="W28" s="74" t="s">
        <v>208</v>
      </c>
      <c r="X28" s="16"/>
      <c r="Y28" s="16"/>
      <c r="Z28" s="16"/>
      <c r="AA28" s="16"/>
      <c r="AB28" s="16"/>
      <c r="AC28" s="75" t="s">
        <v>209</v>
      </c>
      <c r="AD28" s="23"/>
    </row>
    <row r="29" spans="1:30" s="58" customFormat="1" ht="18" customHeight="1" x14ac:dyDescent="0.3">
      <c r="A29" s="81">
        <v>6331</v>
      </c>
      <c r="B29" s="58" t="s">
        <v>122</v>
      </c>
      <c r="C29" s="43" t="s">
        <v>202</v>
      </c>
      <c r="D29" s="95" t="s">
        <v>203</v>
      </c>
      <c r="E29" s="43">
        <v>0</v>
      </c>
      <c r="F29" s="82" t="s">
        <v>204</v>
      </c>
      <c r="G29" s="82">
        <v>2</v>
      </c>
      <c r="H29" s="82">
        <v>1</v>
      </c>
      <c r="I29" s="82" t="s">
        <v>123</v>
      </c>
      <c r="J29" s="82" t="s">
        <v>205</v>
      </c>
      <c r="K29" s="23"/>
      <c r="L29" s="23"/>
      <c r="M29" s="23" t="s">
        <v>206</v>
      </c>
      <c r="N29" s="23"/>
      <c r="O29" s="24"/>
      <c r="P29" s="22" t="str">
        <f>VLOOKUP(A29,'1_문헌특성'!C:AQ,40,0)</f>
        <v>중재직후 4주</v>
      </c>
      <c r="Q29" s="23" t="s">
        <v>461</v>
      </c>
      <c r="R29" s="23">
        <v>12</v>
      </c>
      <c r="S29" s="67">
        <v>31.5</v>
      </c>
      <c r="T29" s="74" t="s">
        <v>210</v>
      </c>
      <c r="U29" s="23">
        <v>12</v>
      </c>
      <c r="V29" s="67">
        <v>27.5</v>
      </c>
      <c r="W29" s="74" t="s">
        <v>211</v>
      </c>
      <c r="X29" s="76">
        <v>-5</v>
      </c>
      <c r="Y29" s="77" t="s">
        <v>212</v>
      </c>
      <c r="Z29" s="76">
        <v>-8</v>
      </c>
      <c r="AA29" s="77" t="s">
        <v>213</v>
      </c>
      <c r="AB29" s="16">
        <v>4.7E-2</v>
      </c>
      <c r="AC29" s="75" t="s">
        <v>460</v>
      </c>
      <c r="AD29" s="23"/>
    </row>
    <row r="30" spans="1:30" s="58" customFormat="1" ht="18" customHeight="1" x14ac:dyDescent="0.3">
      <c r="A30" s="81">
        <v>6331</v>
      </c>
      <c r="B30" s="58" t="s">
        <v>122</v>
      </c>
      <c r="C30" s="43" t="s">
        <v>202</v>
      </c>
      <c r="D30" s="95" t="s">
        <v>203</v>
      </c>
      <c r="E30" s="43">
        <v>0</v>
      </c>
      <c r="F30" s="82" t="s">
        <v>204</v>
      </c>
      <c r="G30" s="82">
        <v>2</v>
      </c>
      <c r="H30" s="82">
        <v>1</v>
      </c>
      <c r="I30" s="82" t="s">
        <v>123</v>
      </c>
      <c r="J30" s="82" t="s">
        <v>205</v>
      </c>
      <c r="K30" s="23"/>
      <c r="L30" s="23"/>
      <c r="M30" s="23" t="s">
        <v>214</v>
      </c>
      <c r="N30" s="23"/>
      <c r="O30" s="24"/>
      <c r="P30" s="22" t="str">
        <f>VLOOKUP(A30,'1_문헌특성'!C:AQ,40,0)</f>
        <v>중재직후 4주</v>
      </c>
      <c r="Q30" s="23">
        <v>0</v>
      </c>
      <c r="R30" s="23">
        <v>12</v>
      </c>
      <c r="S30" s="74">
        <v>5.5</v>
      </c>
      <c r="T30" s="74" t="s">
        <v>215</v>
      </c>
      <c r="U30" s="23">
        <v>12</v>
      </c>
      <c r="V30" s="74">
        <v>5</v>
      </c>
      <c r="W30" s="74" t="s">
        <v>216</v>
      </c>
      <c r="X30" s="76"/>
      <c r="Y30" s="77"/>
      <c r="Z30" s="76"/>
      <c r="AA30" s="77"/>
      <c r="AB30" s="16"/>
      <c r="AC30" s="75" t="s">
        <v>209</v>
      </c>
      <c r="AD30" s="23"/>
    </row>
    <row r="31" spans="1:30" s="58" customFormat="1" ht="18" customHeight="1" x14ac:dyDescent="0.3">
      <c r="A31" s="81">
        <v>6331</v>
      </c>
      <c r="B31" s="58" t="s">
        <v>122</v>
      </c>
      <c r="C31" s="43" t="s">
        <v>202</v>
      </c>
      <c r="D31" s="95" t="s">
        <v>203</v>
      </c>
      <c r="E31" s="43">
        <v>0</v>
      </c>
      <c r="F31" s="82" t="s">
        <v>204</v>
      </c>
      <c r="G31" s="82">
        <v>2</v>
      </c>
      <c r="H31" s="82">
        <v>1</v>
      </c>
      <c r="I31" s="82" t="s">
        <v>123</v>
      </c>
      <c r="J31" s="82" t="s">
        <v>205</v>
      </c>
      <c r="K31" s="23"/>
      <c r="L31" s="23"/>
      <c r="M31" s="23" t="s">
        <v>214</v>
      </c>
      <c r="N31" s="23"/>
      <c r="O31" s="24"/>
      <c r="P31" s="22" t="str">
        <f>VLOOKUP(A31,'1_문헌특성'!C:AQ,40,0)</f>
        <v>중재직후 4주</v>
      </c>
      <c r="Q31" s="23" t="s">
        <v>461</v>
      </c>
      <c r="R31" s="23">
        <v>12</v>
      </c>
      <c r="S31" s="74">
        <v>4</v>
      </c>
      <c r="T31" s="74" t="s">
        <v>217</v>
      </c>
      <c r="U31" s="23">
        <v>12</v>
      </c>
      <c r="V31" s="74">
        <v>4</v>
      </c>
      <c r="W31" s="74" t="s">
        <v>218</v>
      </c>
      <c r="X31" s="76">
        <v>-1</v>
      </c>
      <c r="Y31" s="77" t="s">
        <v>219</v>
      </c>
      <c r="Z31" s="76">
        <v>-1.5</v>
      </c>
      <c r="AA31" s="77" t="s">
        <v>220</v>
      </c>
      <c r="AB31" s="16">
        <v>6.7000000000000004E-2</v>
      </c>
      <c r="AC31" s="75" t="s">
        <v>460</v>
      </c>
      <c r="AD31" s="23"/>
    </row>
    <row r="32" spans="1:30" s="58" customFormat="1" ht="18" customHeight="1" x14ac:dyDescent="0.3">
      <c r="A32" s="81">
        <v>6331</v>
      </c>
      <c r="B32" s="58" t="s">
        <v>122</v>
      </c>
      <c r="C32" s="43" t="s">
        <v>202</v>
      </c>
      <c r="D32" s="95" t="s">
        <v>203</v>
      </c>
      <c r="E32" s="43">
        <v>0</v>
      </c>
      <c r="F32" s="82" t="s">
        <v>204</v>
      </c>
      <c r="G32" s="82">
        <v>2</v>
      </c>
      <c r="H32" s="82">
        <v>1</v>
      </c>
      <c r="I32" s="82" t="s">
        <v>123</v>
      </c>
      <c r="J32" s="82" t="s">
        <v>205</v>
      </c>
      <c r="K32" s="23"/>
      <c r="L32" s="23"/>
      <c r="M32" s="23" t="s">
        <v>221</v>
      </c>
      <c r="N32" s="23"/>
      <c r="O32" s="24"/>
      <c r="P32" s="22" t="str">
        <f>VLOOKUP(A32,'1_문헌특성'!C:AQ,40,0)</f>
        <v>중재직후 4주</v>
      </c>
      <c r="Q32" s="23">
        <v>0</v>
      </c>
      <c r="R32" s="23">
        <v>12</v>
      </c>
      <c r="S32" s="67">
        <v>12</v>
      </c>
      <c r="T32" s="74" t="s">
        <v>222</v>
      </c>
      <c r="U32" s="23">
        <v>12</v>
      </c>
      <c r="V32" s="67">
        <v>10.5</v>
      </c>
      <c r="W32" s="74" t="s">
        <v>223</v>
      </c>
      <c r="X32" s="76"/>
      <c r="Y32" s="77"/>
      <c r="Z32" s="76"/>
      <c r="AA32" s="77"/>
      <c r="AB32" s="16"/>
      <c r="AC32" s="75" t="s">
        <v>209</v>
      </c>
      <c r="AD32" s="23"/>
    </row>
    <row r="33" spans="1:30" s="58" customFormat="1" ht="18" customHeight="1" x14ac:dyDescent="0.3">
      <c r="A33" s="81">
        <v>6331</v>
      </c>
      <c r="B33" s="58" t="s">
        <v>122</v>
      </c>
      <c r="C33" s="43" t="s">
        <v>202</v>
      </c>
      <c r="D33" s="95" t="s">
        <v>203</v>
      </c>
      <c r="E33" s="43">
        <v>0</v>
      </c>
      <c r="F33" s="82" t="s">
        <v>204</v>
      </c>
      <c r="G33" s="82">
        <v>2</v>
      </c>
      <c r="H33" s="82">
        <v>1</v>
      </c>
      <c r="I33" s="82" t="s">
        <v>123</v>
      </c>
      <c r="J33" s="82" t="s">
        <v>205</v>
      </c>
      <c r="K33" s="23"/>
      <c r="L33" s="23"/>
      <c r="M33" s="23" t="s">
        <v>221</v>
      </c>
      <c r="N33" s="23"/>
      <c r="O33" s="24"/>
      <c r="P33" s="22" t="str">
        <f>VLOOKUP(A33,'1_문헌특성'!C:AQ,40,0)</f>
        <v>중재직후 4주</v>
      </c>
      <c r="Q33" s="23" t="s">
        <v>461</v>
      </c>
      <c r="R33" s="23">
        <v>12</v>
      </c>
      <c r="S33" s="67">
        <v>8.5</v>
      </c>
      <c r="T33" s="74" t="s">
        <v>224</v>
      </c>
      <c r="U33" s="23">
        <v>12</v>
      </c>
      <c r="V33" s="67">
        <v>7.5</v>
      </c>
      <c r="W33" s="74" t="s">
        <v>225</v>
      </c>
      <c r="X33" s="76">
        <v>-3</v>
      </c>
      <c r="Y33" s="77" t="s">
        <v>226</v>
      </c>
      <c r="Z33" s="76">
        <v>-4</v>
      </c>
      <c r="AA33" s="77" t="s">
        <v>227</v>
      </c>
      <c r="AB33" s="16">
        <v>0.17</v>
      </c>
      <c r="AC33" s="75" t="s">
        <v>460</v>
      </c>
      <c r="AD33" s="23"/>
    </row>
    <row r="34" spans="1:30" s="58" customFormat="1" ht="18" customHeight="1" x14ac:dyDescent="0.3">
      <c r="A34" s="81">
        <v>6331</v>
      </c>
      <c r="B34" s="58" t="s">
        <v>122</v>
      </c>
      <c r="C34" s="43" t="s">
        <v>202</v>
      </c>
      <c r="D34" s="95" t="s">
        <v>203</v>
      </c>
      <c r="E34" s="43">
        <v>0</v>
      </c>
      <c r="F34" s="82" t="s">
        <v>204</v>
      </c>
      <c r="G34" s="82">
        <v>2</v>
      </c>
      <c r="H34" s="82">
        <v>1</v>
      </c>
      <c r="I34" s="82" t="s">
        <v>123</v>
      </c>
      <c r="J34" s="82" t="s">
        <v>205</v>
      </c>
      <c r="K34" s="23"/>
      <c r="L34" s="23"/>
      <c r="M34" s="23" t="s">
        <v>228</v>
      </c>
      <c r="N34" s="23"/>
      <c r="O34" s="24"/>
      <c r="P34" s="22" t="str">
        <f>VLOOKUP(A34,'1_문헌특성'!C:AQ,40,0)</f>
        <v>중재직후 4주</v>
      </c>
      <c r="Q34" s="23">
        <v>0</v>
      </c>
      <c r="R34" s="23">
        <v>12</v>
      </c>
      <c r="S34" s="67">
        <v>30</v>
      </c>
      <c r="T34" s="74" t="s">
        <v>229</v>
      </c>
      <c r="U34" s="23">
        <v>12</v>
      </c>
      <c r="V34" s="67">
        <v>35.5</v>
      </c>
      <c r="W34" s="74" t="s">
        <v>230</v>
      </c>
      <c r="X34" s="76"/>
      <c r="Y34" s="77"/>
      <c r="Z34" s="76"/>
      <c r="AA34" s="77"/>
      <c r="AB34" s="16"/>
      <c r="AC34" s="75" t="s">
        <v>209</v>
      </c>
      <c r="AD34" s="23"/>
    </row>
    <row r="35" spans="1:30" s="58" customFormat="1" ht="18" customHeight="1" x14ac:dyDescent="0.3">
      <c r="A35" s="81">
        <v>6331</v>
      </c>
      <c r="B35" s="58" t="s">
        <v>122</v>
      </c>
      <c r="C35" s="43" t="s">
        <v>202</v>
      </c>
      <c r="D35" s="95" t="s">
        <v>203</v>
      </c>
      <c r="E35" s="43">
        <v>0</v>
      </c>
      <c r="F35" s="82" t="s">
        <v>204</v>
      </c>
      <c r="G35" s="82">
        <v>2</v>
      </c>
      <c r="H35" s="82">
        <v>1</v>
      </c>
      <c r="I35" s="82" t="s">
        <v>123</v>
      </c>
      <c r="J35" s="82" t="s">
        <v>205</v>
      </c>
      <c r="K35" s="23"/>
      <c r="L35" s="23"/>
      <c r="M35" s="23" t="s">
        <v>228</v>
      </c>
      <c r="N35" s="23"/>
      <c r="O35" s="24"/>
      <c r="P35" s="22" t="str">
        <f>VLOOKUP(A35,'1_문헌특성'!C:AQ,40,0)</f>
        <v>중재직후 4주</v>
      </c>
      <c r="Q35" s="23" t="s">
        <v>461</v>
      </c>
      <c r="R35" s="23">
        <v>12</v>
      </c>
      <c r="S35" s="67">
        <v>47</v>
      </c>
      <c r="T35" s="74" t="s">
        <v>231</v>
      </c>
      <c r="U35" s="23">
        <v>12</v>
      </c>
      <c r="V35" s="67">
        <v>49</v>
      </c>
      <c r="W35" s="74" t="s">
        <v>232</v>
      </c>
      <c r="X35" s="76">
        <v>9.5</v>
      </c>
      <c r="Y35" s="77" t="s">
        <v>233</v>
      </c>
      <c r="Z35" s="76">
        <v>10.5</v>
      </c>
      <c r="AA35" s="77" t="s">
        <v>234</v>
      </c>
      <c r="AB35" s="16">
        <v>0.4</v>
      </c>
      <c r="AC35" s="75" t="s">
        <v>460</v>
      </c>
      <c r="AD35" s="23"/>
    </row>
    <row r="36" spans="1:30" s="58" customFormat="1" ht="18" customHeight="1" x14ac:dyDescent="0.3">
      <c r="A36" s="81">
        <v>6331</v>
      </c>
      <c r="B36" s="58" t="s">
        <v>122</v>
      </c>
      <c r="C36" s="43" t="s">
        <v>202</v>
      </c>
      <c r="D36" s="95" t="s">
        <v>203</v>
      </c>
      <c r="E36" s="43">
        <v>0</v>
      </c>
      <c r="F36" s="82" t="s">
        <v>204</v>
      </c>
      <c r="G36" s="82">
        <v>2</v>
      </c>
      <c r="H36" s="82">
        <v>1</v>
      </c>
      <c r="I36" s="82" t="s">
        <v>123</v>
      </c>
      <c r="J36" s="82" t="s">
        <v>205</v>
      </c>
      <c r="K36" s="23"/>
      <c r="L36" s="23"/>
      <c r="M36" s="23" t="s">
        <v>107</v>
      </c>
      <c r="N36" s="23"/>
      <c r="O36" s="24"/>
      <c r="P36" s="22" t="str">
        <f>VLOOKUP(A36,'1_문헌특성'!C:AQ,40,0)</f>
        <v>중재직후 4주</v>
      </c>
      <c r="Q36" s="23">
        <v>0</v>
      </c>
      <c r="R36" s="23">
        <v>12</v>
      </c>
      <c r="S36" s="78">
        <v>223</v>
      </c>
      <c r="T36" s="79" t="s">
        <v>235</v>
      </c>
      <c r="U36" s="23">
        <v>12</v>
      </c>
      <c r="V36" s="78">
        <v>262</v>
      </c>
      <c r="W36" s="79" t="s">
        <v>236</v>
      </c>
      <c r="X36" s="76"/>
      <c r="Y36" s="77"/>
      <c r="Z36" s="76"/>
      <c r="AA36" s="77"/>
      <c r="AB36" s="16"/>
      <c r="AC36" s="75" t="s">
        <v>209</v>
      </c>
      <c r="AD36" s="23"/>
    </row>
    <row r="37" spans="1:30" s="58" customFormat="1" ht="18" customHeight="1" x14ac:dyDescent="0.3">
      <c r="A37" s="81">
        <v>6331</v>
      </c>
      <c r="B37" s="58" t="s">
        <v>122</v>
      </c>
      <c r="C37" s="43" t="s">
        <v>202</v>
      </c>
      <c r="D37" s="95" t="s">
        <v>203</v>
      </c>
      <c r="E37" s="43">
        <v>0</v>
      </c>
      <c r="F37" s="82" t="s">
        <v>204</v>
      </c>
      <c r="G37" s="82">
        <v>2</v>
      </c>
      <c r="H37" s="82">
        <v>1</v>
      </c>
      <c r="I37" s="82" t="s">
        <v>123</v>
      </c>
      <c r="J37" s="82" t="s">
        <v>205</v>
      </c>
      <c r="K37" s="23"/>
      <c r="L37" s="23"/>
      <c r="M37" s="23" t="s">
        <v>107</v>
      </c>
      <c r="N37" s="23"/>
      <c r="O37" s="24"/>
      <c r="P37" s="22" t="str">
        <f>VLOOKUP(A37,'1_문헌특성'!C:AQ,40,0)</f>
        <v>중재직후 4주</v>
      </c>
      <c r="Q37" s="23" t="s">
        <v>461</v>
      </c>
      <c r="R37" s="23">
        <v>12</v>
      </c>
      <c r="S37" s="78">
        <v>270</v>
      </c>
      <c r="T37" s="79" t="s">
        <v>237</v>
      </c>
      <c r="U37" s="23">
        <v>12</v>
      </c>
      <c r="V37" s="78">
        <v>276</v>
      </c>
      <c r="W37" s="79" t="s">
        <v>238</v>
      </c>
      <c r="X37" s="76">
        <v>32.5</v>
      </c>
      <c r="Y37" s="77" t="s">
        <v>239</v>
      </c>
      <c r="Z37" s="76">
        <v>55.5</v>
      </c>
      <c r="AA37" s="77" t="s">
        <v>240</v>
      </c>
      <c r="AB37" s="16">
        <v>0.62</v>
      </c>
      <c r="AC37" s="75" t="s">
        <v>460</v>
      </c>
      <c r="AD37" s="23"/>
    </row>
    <row r="38" spans="1:30" s="58" customFormat="1" ht="18" customHeight="1" x14ac:dyDescent="0.3">
      <c r="A38" s="81">
        <v>6331</v>
      </c>
      <c r="B38" s="58" t="s">
        <v>122</v>
      </c>
      <c r="C38" s="43" t="s">
        <v>202</v>
      </c>
      <c r="D38" s="95" t="s">
        <v>203</v>
      </c>
      <c r="E38" s="43">
        <v>0</v>
      </c>
      <c r="F38" s="82" t="s">
        <v>204</v>
      </c>
      <c r="G38" s="82">
        <v>2</v>
      </c>
      <c r="H38" s="82">
        <v>1</v>
      </c>
      <c r="I38" s="82" t="s">
        <v>123</v>
      </c>
      <c r="J38" s="82" t="s">
        <v>205</v>
      </c>
      <c r="K38" s="23"/>
      <c r="L38" s="23"/>
      <c r="M38" s="23" t="s">
        <v>241</v>
      </c>
      <c r="N38" s="23"/>
      <c r="O38" s="24"/>
      <c r="P38" s="22" t="str">
        <f>VLOOKUP(A38,'1_문헌특성'!C:AQ,40,0)</f>
        <v>중재직후 4주</v>
      </c>
      <c r="Q38" s="23">
        <v>0</v>
      </c>
      <c r="R38" s="23">
        <v>12</v>
      </c>
      <c r="S38" s="74">
        <v>8</v>
      </c>
      <c r="T38" s="74" t="s">
        <v>242</v>
      </c>
      <c r="U38" s="23">
        <v>12</v>
      </c>
      <c r="V38" s="74">
        <v>7.5</v>
      </c>
      <c r="W38" s="74" t="s">
        <v>243</v>
      </c>
      <c r="X38" s="76"/>
      <c r="Y38" s="77"/>
      <c r="Z38" s="76"/>
      <c r="AA38" s="77"/>
      <c r="AB38" s="16"/>
      <c r="AC38" s="75" t="s">
        <v>209</v>
      </c>
      <c r="AD38" s="23"/>
    </row>
    <row r="39" spans="1:30" s="58" customFormat="1" ht="18" customHeight="1" x14ac:dyDescent="0.3">
      <c r="A39" s="81">
        <v>6331</v>
      </c>
      <c r="B39" s="58" t="s">
        <v>122</v>
      </c>
      <c r="C39" s="43" t="s">
        <v>202</v>
      </c>
      <c r="D39" s="95" t="s">
        <v>203</v>
      </c>
      <c r="E39" s="43">
        <v>0</v>
      </c>
      <c r="F39" s="82" t="s">
        <v>204</v>
      </c>
      <c r="G39" s="82">
        <v>2</v>
      </c>
      <c r="H39" s="82">
        <v>1</v>
      </c>
      <c r="I39" s="82" t="s">
        <v>123</v>
      </c>
      <c r="J39" s="82" t="s">
        <v>205</v>
      </c>
      <c r="K39" s="23"/>
      <c r="L39" s="23"/>
      <c r="M39" s="23" t="s">
        <v>241</v>
      </c>
      <c r="N39" s="23"/>
      <c r="O39" s="24"/>
      <c r="P39" s="22" t="str">
        <f>VLOOKUP(A39,'1_문헌특성'!C:AQ,40,0)</f>
        <v>중재직후 4주</v>
      </c>
      <c r="Q39" s="23" t="s">
        <v>461</v>
      </c>
      <c r="R39" s="23">
        <v>12</v>
      </c>
      <c r="S39" s="74">
        <v>2</v>
      </c>
      <c r="T39" s="74" t="s">
        <v>244</v>
      </c>
      <c r="U39" s="23">
        <v>12</v>
      </c>
      <c r="V39" s="74">
        <v>2</v>
      </c>
      <c r="W39" s="74" t="s">
        <v>245</v>
      </c>
      <c r="X39" s="76">
        <v>-6.5</v>
      </c>
      <c r="Y39" s="77" t="s">
        <v>246</v>
      </c>
      <c r="Z39" s="76">
        <v>-5.5</v>
      </c>
      <c r="AA39" s="77" t="s">
        <v>247</v>
      </c>
      <c r="AB39" s="16">
        <v>0.98</v>
      </c>
      <c r="AC39" s="75" t="s">
        <v>460</v>
      </c>
      <c r="AD39" s="23"/>
    </row>
    <row r="40" spans="1:30" s="58" customFormat="1" ht="17.25" customHeight="1" x14ac:dyDescent="0.3">
      <c r="A40" s="81">
        <v>98</v>
      </c>
      <c r="B40" s="58" t="s">
        <v>120</v>
      </c>
      <c r="C40" s="43" t="s">
        <v>202</v>
      </c>
      <c r="D40" s="82" t="s">
        <v>169</v>
      </c>
      <c r="E40" s="43">
        <v>0</v>
      </c>
      <c r="F40" s="82" t="s">
        <v>248</v>
      </c>
      <c r="G40" s="82">
        <v>2</v>
      </c>
      <c r="H40" s="82">
        <v>2</v>
      </c>
      <c r="I40" s="82" t="s">
        <v>249</v>
      </c>
      <c r="J40" s="82" t="s">
        <v>250</v>
      </c>
      <c r="K40" s="23"/>
      <c r="L40" s="23" t="s">
        <v>74</v>
      </c>
      <c r="M40" s="23" t="s">
        <v>107</v>
      </c>
      <c r="N40" s="23" t="s">
        <v>78</v>
      </c>
      <c r="O40" s="24"/>
      <c r="P40" s="22" t="str">
        <f>VLOOKUP(A40,'1_문헌특성'!C:AQ,40,0)</f>
        <v>중재직후 4주</v>
      </c>
      <c r="Q40" s="23">
        <v>0</v>
      </c>
      <c r="R40" s="23">
        <v>48</v>
      </c>
      <c r="S40" s="67">
        <v>280.7</v>
      </c>
      <c r="T40" s="67">
        <v>95.8</v>
      </c>
      <c r="U40" s="23">
        <v>48</v>
      </c>
      <c r="V40" s="67">
        <v>278.5</v>
      </c>
      <c r="W40" s="67">
        <v>116</v>
      </c>
      <c r="X40" s="16"/>
      <c r="Y40" s="16"/>
      <c r="Z40" s="16"/>
      <c r="AA40" s="16"/>
      <c r="AB40" s="16"/>
      <c r="AC40" s="16"/>
      <c r="AD40" s="23"/>
    </row>
    <row r="41" spans="1:30" s="58" customFormat="1" ht="17.25" customHeight="1" x14ac:dyDescent="0.3">
      <c r="A41" s="81">
        <v>98</v>
      </c>
      <c r="B41" s="58" t="s">
        <v>120</v>
      </c>
      <c r="C41" s="43" t="s">
        <v>202</v>
      </c>
      <c r="D41" s="82" t="s">
        <v>169</v>
      </c>
      <c r="E41" s="43">
        <v>0</v>
      </c>
      <c r="F41" s="82" t="s">
        <v>248</v>
      </c>
      <c r="G41" s="82">
        <v>2</v>
      </c>
      <c r="H41" s="82">
        <v>2</v>
      </c>
      <c r="I41" s="82" t="s">
        <v>249</v>
      </c>
      <c r="J41" s="82" t="s">
        <v>250</v>
      </c>
      <c r="K41" s="23"/>
      <c r="L41" s="23" t="s">
        <v>74</v>
      </c>
      <c r="M41" s="23" t="s">
        <v>107</v>
      </c>
      <c r="N41" s="23" t="s">
        <v>78</v>
      </c>
      <c r="O41" s="24"/>
      <c r="P41" s="22" t="str">
        <f>VLOOKUP(A41,'1_문헌특성'!C:AQ,40,0)</f>
        <v>중재직후 4주</v>
      </c>
      <c r="Q41" s="23" t="s">
        <v>160</v>
      </c>
      <c r="R41" s="23">
        <v>48</v>
      </c>
      <c r="S41" s="67">
        <v>298.8</v>
      </c>
      <c r="T41" s="67">
        <v>122.2</v>
      </c>
      <c r="U41" s="23">
        <v>48</v>
      </c>
      <c r="V41" s="67">
        <v>325.3</v>
      </c>
      <c r="W41" s="67">
        <v>103.3</v>
      </c>
      <c r="X41" s="16"/>
      <c r="Y41" s="16"/>
      <c r="Z41" s="16"/>
      <c r="AA41" s="16"/>
      <c r="AB41" s="16"/>
      <c r="AC41" s="16"/>
      <c r="AD41" s="23"/>
    </row>
    <row r="42" spans="1:30" s="58" customFormat="1" ht="17.25" customHeight="1" x14ac:dyDescent="0.3">
      <c r="A42" s="81">
        <v>98</v>
      </c>
      <c r="B42" s="58" t="s">
        <v>120</v>
      </c>
      <c r="C42" s="43" t="s">
        <v>202</v>
      </c>
      <c r="D42" s="82" t="s">
        <v>169</v>
      </c>
      <c r="E42" s="43">
        <v>0</v>
      </c>
      <c r="F42" s="82" t="s">
        <v>248</v>
      </c>
      <c r="G42" s="82">
        <v>2</v>
      </c>
      <c r="H42" s="82">
        <v>2</v>
      </c>
      <c r="I42" s="82" t="s">
        <v>249</v>
      </c>
      <c r="J42" s="82" t="s">
        <v>250</v>
      </c>
      <c r="K42" s="23"/>
      <c r="L42" s="23"/>
      <c r="M42" s="23" t="s">
        <v>149</v>
      </c>
      <c r="N42" s="23" t="s">
        <v>108</v>
      </c>
      <c r="O42" s="24"/>
      <c r="P42" s="22" t="str">
        <f>VLOOKUP(A42,'1_문헌특성'!C:AQ,40,0)</f>
        <v>중재직후 4주</v>
      </c>
      <c r="Q42" s="23">
        <v>0</v>
      </c>
      <c r="R42" s="23">
        <v>48</v>
      </c>
      <c r="S42" s="67">
        <v>17.8</v>
      </c>
      <c r="T42" s="67">
        <v>9.8000000000000007</v>
      </c>
      <c r="U42" s="23">
        <v>48</v>
      </c>
      <c r="V42" s="67">
        <v>20</v>
      </c>
      <c r="W42" s="67">
        <v>11</v>
      </c>
      <c r="X42" s="16"/>
      <c r="Y42" s="16"/>
      <c r="Z42" s="16"/>
      <c r="AA42" s="16"/>
      <c r="AB42" s="16"/>
      <c r="AC42" s="16"/>
      <c r="AD42" s="23"/>
    </row>
    <row r="43" spans="1:30" s="58" customFormat="1" x14ac:dyDescent="0.3">
      <c r="A43" s="81">
        <v>98</v>
      </c>
      <c r="B43" s="58" t="s">
        <v>120</v>
      </c>
      <c r="C43" s="43" t="s">
        <v>202</v>
      </c>
      <c r="D43" s="82" t="s">
        <v>169</v>
      </c>
      <c r="E43" s="43">
        <v>0</v>
      </c>
      <c r="F43" s="82" t="s">
        <v>248</v>
      </c>
      <c r="G43" s="82">
        <v>2</v>
      </c>
      <c r="H43" s="82">
        <v>2</v>
      </c>
      <c r="I43" s="82" t="s">
        <v>249</v>
      </c>
      <c r="J43" s="82" t="s">
        <v>250</v>
      </c>
      <c r="K43" s="23"/>
      <c r="L43" s="23"/>
      <c r="M43" s="23" t="s">
        <v>149</v>
      </c>
      <c r="N43" s="23" t="s">
        <v>108</v>
      </c>
      <c r="O43" s="24"/>
      <c r="P43" s="22" t="str">
        <f>VLOOKUP(A43,'1_문헌특성'!C:AQ,40,0)</f>
        <v>중재직후 4주</v>
      </c>
      <c r="Q43" s="23" t="s">
        <v>160</v>
      </c>
      <c r="R43" s="23">
        <v>48</v>
      </c>
      <c r="S43" s="67">
        <v>16.3</v>
      </c>
      <c r="T43" s="67">
        <v>11.4</v>
      </c>
      <c r="U43" s="23">
        <v>48</v>
      </c>
      <c r="V43" s="67">
        <v>16.8</v>
      </c>
      <c r="W43" s="67">
        <v>8.6</v>
      </c>
      <c r="X43" s="16"/>
      <c r="Y43" s="16"/>
      <c r="Z43" s="16"/>
      <c r="AA43" s="16"/>
      <c r="AB43" s="16"/>
      <c r="AC43" s="16"/>
      <c r="AD43" s="23"/>
    </row>
    <row r="44" spans="1:30" s="58" customFormat="1" x14ac:dyDescent="0.3">
      <c r="A44" s="81">
        <v>98</v>
      </c>
      <c r="B44" s="58" t="s">
        <v>120</v>
      </c>
      <c r="C44" s="43" t="s">
        <v>202</v>
      </c>
      <c r="D44" s="82" t="s">
        <v>169</v>
      </c>
      <c r="E44" s="43">
        <v>0</v>
      </c>
      <c r="F44" s="82" t="s">
        <v>248</v>
      </c>
      <c r="G44" s="82">
        <v>2</v>
      </c>
      <c r="H44" s="82">
        <v>2</v>
      </c>
      <c r="I44" s="82" t="s">
        <v>249</v>
      </c>
      <c r="J44" s="82" t="s">
        <v>250</v>
      </c>
      <c r="K44" s="23"/>
      <c r="L44" s="23" t="s">
        <v>74</v>
      </c>
      <c r="M44" s="23" t="s">
        <v>251</v>
      </c>
      <c r="N44" s="23" t="s">
        <v>252</v>
      </c>
      <c r="O44" s="24"/>
      <c r="P44" s="22" t="str">
        <f>VLOOKUP(A44,'1_문헌특성'!C:AQ,40,0)</f>
        <v>중재직후 4주</v>
      </c>
      <c r="Q44" s="23">
        <v>0</v>
      </c>
      <c r="R44" s="23">
        <v>48</v>
      </c>
      <c r="S44" s="67">
        <v>0.9</v>
      </c>
      <c r="T44" s="67">
        <v>0.3</v>
      </c>
      <c r="U44" s="23">
        <v>48</v>
      </c>
      <c r="V44" s="67">
        <v>0.9</v>
      </c>
      <c r="W44" s="67">
        <v>0.3</v>
      </c>
      <c r="X44" s="16"/>
      <c r="Y44" s="16"/>
      <c r="Z44" s="16"/>
      <c r="AA44" s="16"/>
      <c r="AB44" s="16"/>
      <c r="AC44" s="16"/>
      <c r="AD44" s="23"/>
    </row>
    <row r="45" spans="1:30" s="58" customFormat="1" x14ac:dyDescent="0.3">
      <c r="A45" s="81">
        <v>98</v>
      </c>
      <c r="B45" s="58" t="s">
        <v>120</v>
      </c>
      <c r="C45" s="43" t="s">
        <v>202</v>
      </c>
      <c r="D45" s="82" t="s">
        <v>169</v>
      </c>
      <c r="E45" s="43">
        <v>0</v>
      </c>
      <c r="F45" s="82" t="s">
        <v>248</v>
      </c>
      <c r="G45" s="82">
        <v>2</v>
      </c>
      <c r="H45" s="82">
        <v>2</v>
      </c>
      <c r="I45" s="82" t="s">
        <v>249</v>
      </c>
      <c r="J45" s="82" t="s">
        <v>250</v>
      </c>
      <c r="K45" s="23"/>
      <c r="L45" s="23" t="s">
        <v>74</v>
      </c>
      <c r="M45" s="23" t="s">
        <v>251</v>
      </c>
      <c r="N45" s="23" t="s">
        <v>252</v>
      </c>
      <c r="O45" s="24"/>
      <c r="P45" s="22" t="str">
        <f>VLOOKUP(A45,'1_문헌특성'!C:AQ,40,0)</f>
        <v>중재직후 4주</v>
      </c>
      <c r="Q45" s="23" t="s">
        <v>160</v>
      </c>
      <c r="R45" s="23">
        <v>48</v>
      </c>
      <c r="S45" s="67">
        <v>1</v>
      </c>
      <c r="T45" s="67">
        <v>0.3</v>
      </c>
      <c r="U45" s="23">
        <v>48</v>
      </c>
      <c r="V45" s="67">
        <v>1</v>
      </c>
      <c r="W45" s="67">
        <v>0.3</v>
      </c>
      <c r="X45" s="16"/>
      <c r="Y45" s="16"/>
      <c r="Z45" s="16"/>
      <c r="AA45" s="16"/>
      <c r="AB45" s="16"/>
      <c r="AC45" s="16"/>
      <c r="AD45" s="23"/>
    </row>
    <row r="46" spans="1:30" s="58" customFormat="1" x14ac:dyDescent="0.3">
      <c r="A46" s="81">
        <v>98</v>
      </c>
      <c r="B46" s="58" t="s">
        <v>120</v>
      </c>
      <c r="C46" s="43" t="s">
        <v>202</v>
      </c>
      <c r="D46" s="82" t="s">
        <v>169</v>
      </c>
      <c r="E46" s="43">
        <v>0</v>
      </c>
      <c r="F46" s="82" t="s">
        <v>248</v>
      </c>
      <c r="G46" s="82">
        <v>2</v>
      </c>
      <c r="H46" s="82">
        <v>2</v>
      </c>
      <c r="I46" s="82" t="s">
        <v>249</v>
      </c>
      <c r="J46" s="82" t="s">
        <v>250</v>
      </c>
      <c r="K46" s="23"/>
      <c r="L46" s="23" t="s">
        <v>253</v>
      </c>
      <c r="M46" s="23" t="s">
        <v>254</v>
      </c>
      <c r="N46" s="23"/>
      <c r="O46" s="24"/>
      <c r="P46" s="22" t="str">
        <f>VLOOKUP(A46,'1_문헌특성'!C:AQ,40,0)</f>
        <v>중재직후 4주</v>
      </c>
      <c r="Q46" s="23">
        <v>0</v>
      </c>
      <c r="R46" s="23">
        <v>48</v>
      </c>
      <c r="S46" s="67">
        <v>9.9</v>
      </c>
      <c r="T46" s="67">
        <v>7</v>
      </c>
      <c r="U46" s="23">
        <v>48</v>
      </c>
      <c r="V46" s="67">
        <v>8.9</v>
      </c>
      <c r="W46" s="67">
        <v>6.1</v>
      </c>
      <c r="X46" s="16"/>
      <c r="Y46" s="16"/>
      <c r="Z46" s="16"/>
      <c r="AA46" s="16"/>
      <c r="AB46" s="16"/>
      <c r="AC46" s="16"/>
      <c r="AD46" s="23"/>
    </row>
    <row r="47" spans="1:30" s="58" customFormat="1" x14ac:dyDescent="0.3">
      <c r="A47" s="81">
        <v>98</v>
      </c>
      <c r="B47" s="58" t="s">
        <v>120</v>
      </c>
      <c r="C47" s="43" t="s">
        <v>202</v>
      </c>
      <c r="D47" s="82" t="s">
        <v>169</v>
      </c>
      <c r="E47" s="43">
        <v>0</v>
      </c>
      <c r="F47" s="82" t="s">
        <v>248</v>
      </c>
      <c r="G47" s="82">
        <v>2</v>
      </c>
      <c r="H47" s="82">
        <v>2</v>
      </c>
      <c r="I47" s="82" t="s">
        <v>249</v>
      </c>
      <c r="J47" s="82" t="s">
        <v>250</v>
      </c>
      <c r="K47" s="23"/>
      <c r="L47" s="23" t="s">
        <v>253</v>
      </c>
      <c r="M47" s="23" t="s">
        <v>255</v>
      </c>
      <c r="N47" s="23"/>
      <c r="O47" s="24"/>
      <c r="P47" s="22" t="str">
        <f>VLOOKUP(A47,'1_문헌특성'!C:AQ,40,0)</f>
        <v>중재직후 4주</v>
      </c>
      <c r="Q47" s="23" t="s">
        <v>160</v>
      </c>
      <c r="R47" s="23">
        <v>48</v>
      </c>
      <c r="S47" s="67">
        <v>6.8</v>
      </c>
      <c r="T47" s="67">
        <v>5.9</v>
      </c>
      <c r="U47" s="23">
        <v>48</v>
      </c>
      <c r="V47" s="67">
        <v>7.3</v>
      </c>
      <c r="W47" s="67">
        <v>5.6</v>
      </c>
      <c r="X47" s="16"/>
      <c r="Y47" s="16"/>
      <c r="Z47" s="16"/>
      <c r="AA47" s="16"/>
      <c r="AB47" s="16"/>
      <c r="AC47" s="16"/>
      <c r="AD47" s="23"/>
    </row>
    <row r="48" spans="1:30" s="58" customFormat="1" x14ac:dyDescent="0.3">
      <c r="A48" s="81">
        <v>98</v>
      </c>
      <c r="B48" s="58" t="s">
        <v>120</v>
      </c>
      <c r="C48" s="43" t="s">
        <v>202</v>
      </c>
      <c r="D48" s="82" t="s">
        <v>169</v>
      </c>
      <c r="E48" s="43">
        <v>0</v>
      </c>
      <c r="F48" s="82" t="s">
        <v>248</v>
      </c>
      <c r="G48" s="82">
        <v>2</v>
      </c>
      <c r="H48" s="82">
        <v>2</v>
      </c>
      <c r="I48" s="82" t="s">
        <v>249</v>
      </c>
      <c r="J48" s="82" t="s">
        <v>250</v>
      </c>
      <c r="K48" s="23"/>
      <c r="L48" s="23" t="s">
        <v>253</v>
      </c>
      <c r="M48" s="23" t="s">
        <v>256</v>
      </c>
      <c r="N48" s="23"/>
      <c r="O48" s="24"/>
      <c r="P48" s="22" t="str">
        <f>VLOOKUP(A48,'1_문헌특성'!C:AQ,40,0)</f>
        <v>중재직후 4주</v>
      </c>
      <c r="Q48" s="23">
        <v>0</v>
      </c>
      <c r="R48" s="23">
        <v>48</v>
      </c>
      <c r="S48" s="67">
        <v>1.4</v>
      </c>
      <c r="T48" s="67">
        <v>0.9</v>
      </c>
      <c r="U48" s="23">
        <v>48</v>
      </c>
      <c r="V48" s="67">
        <v>1.4</v>
      </c>
      <c r="W48" s="67">
        <v>0.1</v>
      </c>
      <c r="X48" s="16"/>
      <c r="Y48" s="16"/>
      <c r="Z48" s="16"/>
      <c r="AA48" s="16"/>
      <c r="AB48" s="16"/>
      <c r="AC48" s="16"/>
      <c r="AD48" s="23"/>
    </row>
    <row r="49" spans="1:30" s="58" customFormat="1" x14ac:dyDescent="0.3">
      <c r="A49" s="81">
        <v>98</v>
      </c>
      <c r="B49" s="58" t="s">
        <v>120</v>
      </c>
      <c r="C49" s="43" t="s">
        <v>202</v>
      </c>
      <c r="D49" s="82" t="s">
        <v>169</v>
      </c>
      <c r="E49" s="43">
        <v>0</v>
      </c>
      <c r="F49" s="82" t="s">
        <v>248</v>
      </c>
      <c r="G49" s="82">
        <v>2</v>
      </c>
      <c r="H49" s="82">
        <v>2</v>
      </c>
      <c r="I49" s="82" t="s">
        <v>249</v>
      </c>
      <c r="J49" s="82" t="s">
        <v>250</v>
      </c>
      <c r="K49" s="23"/>
      <c r="L49" s="23" t="s">
        <v>253</v>
      </c>
      <c r="M49" s="23" t="s">
        <v>256</v>
      </c>
      <c r="N49" s="23"/>
      <c r="O49" s="24"/>
      <c r="P49" s="22" t="str">
        <f>VLOOKUP(A49,'1_문헌특성'!C:AQ,40,0)</f>
        <v>중재직후 4주</v>
      </c>
      <c r="Q49" s="23" t="s">
        <v>160</v>
      </c>
      <c r="R49" s="23">
        <v>48</v>
      </c>
      <c r="S49" s="67">
        <v>0.7</v>
      </c>
      <c r="T49" s="67">
        <v>0.8</v>
      </c>
      <c r="U49" s="23">
        <v>48</v>
      </c>
      <c r="V49" s="67">
        <v>1.1000000000000001</v>
      </c>
      <c r="W49" s="67">
        <v>0.9</v>
      </c>
      <c r="X49" s="16"/>
      <c r="Y49" s="16"/>
      <c r="Z49" s="16"/>
      <c r="AA49" s="16"/>
      <c r="AB49" s="16"/>
      <c r="AC49" s="16"/>
      <c r="AD49" s="23"/>
    </row>
    <row r="50" spans="1:30" s="58" customFormat="1" x14ac:dyDescent="0.3">
      <c r="A50" s="81">
        <v>98</v>
      </c>
      <c r="B50" s="58" t="s">
        <v>120</v>
      </c>
      <c r="C50" s="43" t="s">
        <v>202</v>
      </c>
      <c r="D50" s="82" t="s">
        <v>169</v>
      </c>
      <c r="E50" s="43">
        <v>0</v>
      </c>
      <c r="F50" s="82" t="s">
        <v>248</v>
      </c>
      <c r="G50" s="82">
        <v>2</v>
      </c>
      <c r="H50" s="82">
        <v>2</v>
      </c>
      <c r="I50" s="82" t="s">
        <v>249</v>
      </c>
      <c r="J50" s="82" t="s">
        <v>250</v>
      </c>
      <c r="K50" s="23"/>
      <c r="L50" s="23"/>
      <c r="M50" s="23" t="s">
        <v>257</v>
      </c>
      <c r="N50" s="23"/>
      <c r="O50" s="24"/>
      <c r="P50" s="22" t="str">
        <f>VLOOKUP(A50,'1_문헌특성'!C:AQ,40,0)</f>
        <v>중재직후 4주</v>
      </c>
      <c r="Q50" s="23">
        <v>0</v>
      </c>
      <c r="R50" s="23">
        <v>48</v>
      </c>
      <c r="S50" s="67">
        <v>3.8</v>
      </c>
      <c r="T50" s="67">
        <v>1.3</v>
      </c>
      <c r="U50" s="23">
        <v>48</v>
      </c>
      <c r="V50" s="67">
        <v>4.2</v>
      </c>
      <c r="W50" s="67">
        <v>1.2</v>
      </c>
      <c r="X50" s="16"/>
      <c r="Y50" s="16"/>
      <c r="Z50" s="16"/>
      <c r="AA50" s="16"/>
      <c r="AB50" s="16"/>
      <c r="AC50" s="16"/>
      <c r="AD50" s="23"/>
    </row>
    <row r="51" spans="1:30" s="58" customFormat="1" x14ac:dyDescent="0.3">
      <c r="A51" s="81">
        <v>98</v>
      </c>
      <c r="B51" s="58" t="s">
        <v>120</v>
      </c>
      <c r="C51" s="43" t="s">
        <v>202</v>
      </c>
      <c r="D51" s="82" t="s">
        <v>169</v>
      </c>
      <c r="E51" s="43">
        <v>0</v>
      </c>
      <c r="F51" s="82" t="s">
        <v>248</v>
      </c>
      <c r="G51" s="82">
        <v>2</v>
      </c>
      <c r="H51" s="82">
        <v>2</v>
      </c>
      <c r="I51" s="82" t="s">
        <v>249</v>
      </c>
      <c r="J51" s="82" t="s">
        <v>250</v>
      </c>
      <c r="K51" s="23"/>
      <c r="L51" s="23"/>
      <c r="M51" s="23" t="s">
        <v>257</v>
      </c>
      <c r="N51" s="23"/>
      <c r="O51" s="24"/>
      <c r="P51" s="22" t="str">
        <f>VLOOKUP(A51,'1_문헌특성'!C:AQ,40,0)</f>
        <v>중재직후 4주</v>
      </c>
      <c r="Q51" s="23" t="s">
        <v>160</v>
      </c>
      <c r="R51" s="23">
        <v>48</v>
      </c>
      <c r="S51" s="67">
        <v>4</v>
      </c>
      <c r="T51" s="67">
        <v>1.3</v>
      </c>
      <c r="U51" s="23">
        <v>48</v>
      </c>
      <c r="V51" s="67">
        <v>4.3</v>
      </c>
      <c r="W51" s="67">
        <v>1.2</v>
      </c>
      <c r="X51" s="16"/>
      <c r="Y51" s="16"/>
      <c r="Z51" s="16"/>
      <c r="AA51" s="16"/>
      <c r="AB51" s="16"/>
      <c r="AC51" s="16"/>
      <c r="AD51" s="23"/>
    </row>
    <row r="52" spans="1:30" s="58" customFormat="1" x14ac:dyDescent="0.3">
      <c r="A52" s="81">
        <v>98</v>
      </c>
      <c r="B52" s="58" t="s">
        <v>120</v>
      </c>
      <c r="C52" s="43" t="s">
        <v>202</v>
      </c>
      <c r="D52" s="82" t="s">
        <v>169</v>
      </c>
      <c r="E52" s="43">
        <v>0</v>
      </c>
      <c r="F52" s="82" t="s">
        <v>248</v>
      </c>
      <c r="G52" s="82">
        <v>2</v>
      </c>
      <c r="H52" s="82">
        <v>2</v>
      </c>
      <c r="I52" s="82" t="s">
        <v>249</v>
      </c>
      <c r="J52" s="82" t="s">
        <v>250</v>
      </c>
      <c r="K52" s="23"/>
      <c r="L52" s="23"/>
      <c r="M52" s="23" t="s">
        <v>258</v>
      </c>
      <c r="N52" s="23"/>
      <c r="O52" s="24"/>
      <c r="P52" s="22" t="str">
        <f>VLOOKUP(A52,'1_문헌특성'!C:AQ,40,0)</f>
        <v>중재직후 4주</v>
      </c>
      <c r="Q52" s="23">
        <v>0</v>
      </c>
      <c r="R52" s="23">
        <v>48</v>
      </c>
      <c r="S52" s="67">
        <v>46.9</v>
      </c>
      <c r="T52" s="67">
        <v>22.5</v>
      </c>
      <c r="U52" s="23">
        <v>48</v>
      </c>
      <c r="V52" s="67">
        <v>47.6</v>
      </c>
      <c r="W52" s="67">
        <v>26.5</v>
      </c>
      <c r="X52" s="16"/>
      <c r="Y52" s="16"/>
      <c r="Z52" s="16"/>
      <c r="AA52" s="16"/>
      <c r="AB52" s="16"/>
      <c r="AC52" s="16"/>
      <c r="AD52" s="23"/>
    </row>
    <row r="53" spans="1:30" s="58" customFormat="1" x14ac:dyDescent="0.3">
      <c r="A53" s="81">
        <v>98</v>
      </c>
      <c r="B53" s="58" t="s">
        <v>120</v>
      </c>
      <c r="C53" s="43" t="s">
        <v>202</v>
      </c>
      <c r="D53" s="82" t="s">
        <v>169</v>
      </c>
      <c r="E53" s="43">
        <v>0</v>
      </c>
      <c r="F53" s="82" t="s">
        <v>248</v>
      </c>
      <c r="G53" s="82">
        <v>2</v>
      </c>
      <c r="H53" s="82">
        <v>2</v>
      </c>
      <c r="I53" s="82" t="s">
        <v>249</v>
      </c>
      <c r="J53" s="82" t="s">
        <v>250</v>
      </c>
      <c r="K53" s="23"/>
      <c r="L53" s="23"/>
      <c r="M53" s="23" t="s">
        <v>258</v>
      </c>
      <c r="N53" s="23"/>
      <c r="O53" s="24"/>
      <c r="P53" s="22" t="str">
        <f>VLOOKUP(A53,'1_문헌특성'!C:AQ,40,0)</f>
        <v>중재직후 4주</v>
      </c>
      <c r="Q53" s="23" t="s">
        <v>160</v>
      </c>
      <c r="R53" s="23">
        <v>48</v>
      </c>
      <c r="S53" s="67">
        <v>33.4</v>
      </c>
      <c r="T53" s="67">
        <v>17</v>
      </c>
      <c r="U53" s="23">
        <v>48</v>
      </c>
      <c r="V53" s="67">
        <v>40.4</v>
      </c>
      <c r="W53" s="67">
        <v>21</v>
      </c>
      <c r="X53" s="16"/>
      <c r="Y53" s="16"/>
      <c r="Z53" s="16"/>
      <c r="AA53" s="16"/>
      <c r="AB53" s="16"/>
      <c r="AC53" s="16"/>
      <c r="AD53" s="23"/>
    </row>
    <row r="54" spans="1:30" s="58" customFormat="1" x14ac:dyDescent="0.3">
      <c r="A54" s="81">
        <v>98</v>
      </c>
      <c r="B54" s="58" t="s">
        <v>120</v>
      </c>
      <c r="C54" s="43" t="s">
        <v>202</v>
      </c>
      <c r="D54" s="82" t="s">
        <v>169</v>
      </c>
      <c r="E54" s="43">
        <v>0</v>
      </c>
      <c r="F54" s="82" t="s">
        <v>248</v>
      </c>
      <c r="G54" s="82">
        <v>2</v>
      </c>
      <c r="H54" s="82">
        <v>2</v>
      </c>
      <c r="I54" s="82" t="s">
        <v>249</v>
      </c>
      <c r="J54" s="82" t="s">
        <v>250</v>
      </c>
      <c r="K54" s="23"/>
      <c r="L54" s="23"/>
      <c r="M54" s="23" t="s">
        <v>259</v>
      </c>
      <c r="N54" s="23"/>
      <c r="O54" s="24"/>
      <c r="P54" s="22" t="str">
        <f>VLOOKUP(A54,'1_문헌특성'!C:AQ,40,0)</f>
        <v>중재직후 4주</v>
      </c>
      <c r="Q54" s="23">
        <v>0</v>
      </c>
      <c r="R54" s="23">
        <v>48</v>
      </c>
      <c r="S54" s="67">
        <v>13.5</v>
      </c>
      <c r="T54" s="67">
        <v>6</v>
      </c>
      <c r="U54" s="23">
        <v>48</v>
      </c>
      <c r="V54" s="67">
        <v>15.5</v>
      </c>
      <c r="W54" s="67">
        <v>7.1</v>
      </c>
      <c r="X54" s="16"/>
      <c r="Y54" s="16"/>
      <c r="Z54" s="16"/>
      <c r="AA54" s="16"/>
      <c r="AB54" s="16"/>
      <c r="AC54" s="16"/>
      <c r="AD54" s="23"/>
    </row>
    <row r="55" spans="1:30" s="58" customFormat="1" x14ac:dyDescent="0.3">
      <c r="A55" s="81">
        <v>98</v>
      </c>
      <c r="B55" s="58" t="s">
        <v>120</v>
      </c>
      <c r="C55" s="43" t="s">
        <v>202</v>
      </c>
      <c r="D55" s="82" t="s">
        <v>169</v>
      </c>
      <c r="E55" s="43">
        <v>0</v>
      </c>
      <c r="F55" s="82" t="s">
        <v>248</v>
      </c>
      <c r="G55" s="82">
        <v>2</v>
      </c>
      <c r="H55" s="82">
        <v>2</v>
      </c>
      <c r="I55" s="82" t="s">
        <v>249</v>
      </c>
      <c r="J55" s="82" t="s">
        <v>250</v>
      </c>
      <c r="K55" s="23"/>
      <c r="L55" s="23"/>
      <c r="M55" s="23" t="s">
        <v>259</v>
      </c>
      <c r="N55" s="23"/>
      <c r="O55" s="24"/>
      <c r="P55" s="22" t="str">
        <f>VLOOKUP(A55,'1_문헌특성'!C:AQ,40,0)</f>
        <v>중재직후 4주</v>
      </c>
      <c r="Q55" s="23" t="s">
        <v>160</v>
      </c>
      <c r="R55" s="23">
        <v>48</v>
      </c>
      <c r="S55" s="67">
        <v>10.8</v>
      </c>
      <c r="T55" s="67">
        <v>5.7</v>
      </c>
      <c r="U55" s="23">
        <v>48</v>
      </c>
      <c r="V55" s="67">
        <v>13.67</v>
      </c>
      <c r="W55" s="67">
        <v>6.1</v>
      </c>
      <c r="X55" s="16"/>
      <c r="Y55" s="16"/>
      <c r="Z55" s="16"/>
      <c r="AA55" s="16"/>
      <c r="AB55" s="16"/>
      <c r="AC55" s="16"/>
      <c r="AD55" s="23"/>
    </row>
    <row r="56" spans="1:30" s="58" customFormat="1" x14ac:dyDescent="0.3">
      <c r="A56" s="81">
        <v>98</v>
      </c>
      <c r="B56" s="58" t="s">
        <v>120</v>
      </c>
      <c r="C56" s="43" t="s">
        <v>202</v>
      </c>
      <c r="D56" s="82" t="s">
        <v>169</v>
      </c>
      <c r="E56" s="43">
        <v>0</v>
      </c>
      <c r="F56" s="82" t="s">
        <v>248</v>
      </c>
      <c r="G56" s="82">
        <v>2</v>
      </c>
      <c r="H56" s="82">
        <v>2</v>
      </c>
      <c r="I56" s="82" t="s">
        <v>249</v>
      </c>
      <c r="J56" s="82" t="s">
        <v>250</v>
      </c>
      <c r="K56" s="23"/>
      <c r="L56" s="23"/>
      <c r="M56" s="23" t="s">
        <v>260</v>
      </c>
      <c r="N56" s="23"/>
      <c r="O56" s="24"/>
      <c r="P56" s="22" t="str">
        <f>VLOOKUP(A56,'1_문헌특성'!C:AQ,40,0)</f>
        <v>중재직후 4주</v>
      </c>
      <c r="Q56" s="23">
        <v>0</v>
      </c>
      <c r="R56" s="23">
        <v>48</v>
      </c>
      <c r="S56" s="67">
        <v>22.4</v>
      </c>
      <c r="T56" s="67">
        <v>9.5</v>
      </c>
      <c r="U56" s="23">
        <v>48</v>
      </c>
      <c r="V56" s="67">
        <v>24.9</v>
      </c>
      <c r="W56" s="67">
        <v>16.7</v>
      </c>
      <c r="X56" s="16"/>
      <c r="Y56" s="16"/>
      <c r="Z56" s="16"/>
      <c r="AA56" s="16"/>
      <c r="AB56" s="16"/>
      <c r="AC56" s="16"/>
      <c r="AD56" s="23"/>
    </row>
    <row r="57" spans="1:30" s="58" customFormat="1" x14ac:dyDescent="0.3">
      <c r="A57" s="81">
        <v>98</v>
      </c>
      <c r="B57" s="58" t="s">
        <v>120</v>
      </c>
      <c r="C57" s="43" t="s">
        <v>202</v>
      </c>
      <c r="D57" s="82" t="s">
        <v>169</v>
      </c>
      <c r="E57" s="43">
        <v>0</v>
      </c>
      <c r="F57" s="82" t="s">
        <v>248</v>
      </c>
      <c r="G57" s="82">
        <v>2</v>
      </c>
      <c r="H57" s="82">
        <v>2</v>
      </c>
      <c r="I57" s="82" t="s">
        <v>249</v>
      </c>
      <c r="J57" s="82" t="s">
        <v>250</v>
      </c>
      <c r="K57" s="23"/>
      <c r="L57" s="23"/>
      <c r="M57" s="23" t="s">
        <v>260</v>
      </c>
      <c r="N57" s="23"/>
      <c r="O57" s="24"/>
      <c r="P57" s="22" t="str">
        <f>VLOOKUP(A57,'1_문헌특성'!C:AQ,40,0)</f>
        <v>중재직후 4주</v>
      </c>
      <c r="Q57" s="23" t="s">
        <v>160</v>
      </c>
      <c r="R57" s="23">
        <v>48</v>
      </c>
      <c r="S57" s="67">
        <v>19.5</v>
      </c>
      <c r="T57" s="67">
        <v>8.1999999999999993</v>
      </c>
      <c r="U57" s="23">
        <v>48</v>
      </c>
      <c r="V57" s="67">
        <v>21.3</v>
      </c>
      <c r="W57" s="67">
        <v>12.9</v>
      </c>
      <c r="X57" s="16"/>
      <c r="Y57" s="16"/>
      <c r="Z57" s="16"/>
      <c r="AA57" s="16"/>
      <c r="AB57" s="16"/>
      <c r="AC57" s="16"/>
      <c r="AD57" s="23"/>
    </row>
    <row r="58" spans="1:30" s="58" customFormat="1" x14ac:dyDescent="0.3">
      <c r="A58" s="81">
        <v>98</v>
      </c>
      <c r="B58" s="58" t="s">
        <v>120</v>
      </c>
      <c r="C58" s="43" t="s">
        <v>202</v>
      </c>
      <c r="D58" s="82" t="s">
        <v>169</v>
      </c>
      <c r="E58" s="43">
        <v>0</v>
      </c>
      <c r="F58" s="82" t="s">
        <v>248</v>
      </c>
      <c r="G58" s="82">
        <v>2</v>
      </c>
      <c r="H58" s="82">
        <v>2</v>
      </c>
      <c r="I58" s="82" t="s">
        <v>249</v>
      </c>
      <c r="J58" s="82" t="s">
        <v>250</v>
      </c>
      <c r="K58" s="23"/>
      <c r="L58" s="23" t="s">
        <v>261</v>
      </c>
      <c r="M58" s="23" t="s">
        <v>262</v>
      </c>
      <c r="N58" s="23"/>
      <c r="O58" s="24"/>
      <c r="P58" s="22" t="str">
        <f>VLOOKUP(A58,'1_문헌특성'!C:AQ,40,0)</f>
        <v>중재직후 4주</v>
      </c>
      <c r="Q58" s="23">
        <v>0</v>
      </c>
      <c r="R58" s="23">
        <v>48</v>
      </c>
      <c r="S58" s="67">
        <v>55.9</v>
      </c>
      <c r="T58" s="67">
        <v>30.8</v>
      </c>
      <c r="U58" s="23">
        <v>48</v>
      </c>
      <c r="V58" s="67">
        <v>8.5</v>
      </c>
      <c r="W58" s="67">
        <v>28.9</v>
      </c>
      <c r="X58" s="16"/>
      <c r="Y58" s="16"/>
      <c r="Z58" s="16"/>
      <c r="AA58" s="16"/>
      <c r="AB58" s="16"/>
      <c r="AC58" s="16"/>
      <c r="AD58" s="23"/>
    </row>
    <row r="59" spans="1:30" s="58" customFormat="1" x14ac:dyDescent="0.3">
      <c r="A59" s="81">
        <v>98</v>
      </c>
      <c r="B59" s="58" t="s">
        <v>120</v>
      </c>
      <c r="C59" s="43" t="s">
        <v>202</v>
      </c>
      <c r="D59" s="82" t="s">
        <v>169</v>
      </c>
      <c r="E59" s="43">
        <v>0</v>
      </c>
      <c r="F59" s="82" t="s">
        <v>248</v>
      </c>
      <c r="G59" s="82">
        <v>2</v>
      </c>
      <c r="H59" s="82">
        <v>2</v>
      </c>
      <c r="I59" s="82" t="s">
        <v>249</v>
      </c>
      <c r="J59" s="82" t="s">
        <v>250</v>
      </c>
      <c r="K59" s="23"/>
      <c r="L59" s="23" t="s">
        <v>261</v>
      </c>
      <c r="M59" s="23" t="s">
        <v>262</v>
      </c>
      <c r="N59" s="23"/>
      <c r="O59" s="24"/>
      <c r="P59" s="22" t="str">
        <f>VLOOKUP(A59,'1_문헌특성'!C:AQ,40,0)</f>
        <v>중재직후 4주</v>
      </c>
      <c r="Q59" s="23" t="s">
        <v>160</v>
      </c>
      <c r="R59" s="23">
        <v>48</v>
      </c>
      <c r="S59" s="67">
        <v>49.7</v>
      </c>
      <c r="T59" s="67">
        <v>29.7</v>
      </c>
      <c r="U59" s="23">
        <v>48</v>
      </c>
      <c r="V59" s="67">
        <v>39.200000000000003</v>
      </c>
      <c r="W59" s="74">
        <v>22.47</v>
      </c>
      <c r="X59" s="16"/>
      <c r="Y59" s="16"/>
      <c r="Z59" s="16"/>
      <c r="AA59" s="16"/>
      <c r="AB59" s="16"/>
      <c r="AC59" s="16"/>
      <c r="AD59" s="23"/>
    </row>
    <row r="60" spans="1:30" s="58" customFormat="1" ht="17.25" customHeight="1" x14ac:dyDescent="0.3">
      <c r="A60" s="81">
        <v>6581</v>
      </c>
      <c r="B60" s="58" t="s">
        <v>117</v>
      </c>
      <c r="C60" s="43" t="s">
        <v>202</v>
      </c>
      <c r="D60" s="82" t="s">
        <v>169</v>
      </c>
      <c r="E60" s="43">
        <v>0</v>
      </c>
      <c r="F60" s="82" t="s">
        <v>263</v>
      </c>
      <c r="G60" s="82">
        <v>1</v>
      </c>
      <c r="H60" s="82">
        <v>2</v>
      </c>
      <c r="I60" s="82" t="s">
        <v>249</v>
      </c>
      <c r="J60" s="82" t="s">
        <v>264</v>
      </c>
      <c r="K60" s="23"/>
      <c r="L60" s="23"/>
      <c r="M60" s="23" t="s">
        <v>265</v>
      </c>
      <c r="N60" s="23" t="s">
        <v>266</v>
      </c>
      <c r="O60" s="24"/>
      <c r="P60" s="22" t="str">
        <f>VLOOKUP(A60,'1_문헌특성'!C:AQ,40,0)</f>
        <v>중재직후 4주</v>
      </c>
      <c r="Q60" s="23">
        <v>0</v>
      </c>
      <c r="R60" s="23">
        <v>25</v>
      </c>
      <c r="S60" s="23">
        <v>61.5</v>
      </c>
      <c r="T60" s="23">
        <v>3.9</v>
      </c>
      <c r="U60" s="23">
        <v>25</v>
      </c>
      <c r="V60" s="23">
        <v>62.38</v>
      </c>
      <c r="W60" s="23">
        <v>5.55</v>
      </c>
      <c r="X60" s="16"/>
      <c r="Y60" s="16"/>
      <c r="Z60" s="16"/>
      <c r="AA60" s="16"/>
      <c r="AB60" s="16"/>
      <c r="AC60" s="80" t="s">
        <v>267</v>
      </c>
      <c r="AD60" s="23"/>
    </row>
    <row r="61" spans="1:30" s="58" customFormat="1" ht="12.75" customHeight="1" x14ac:dyDescent="0.3">
      <c r="A61" s="81">
        <v>6581</v>
      </c>
      <c r="B61" s="58" t="s">
        <v>117</v>
      </c>
      <c r="C61" s="43" t="s">
        <v>202</v>
      </c>
      <c r="D61" s="82" t="s">
        <v>169</v>
      </c>
      <c r="E61" s="43">
        <v>0</v>
      </c>
      <c r="F61" s="82" t="s">
        <v>263</v>
      </c>
      <c r="G61" s="82">
        <v>1</v>
      </c>
      <c r="H61" s="82">
        <v>2</v>
      </c>
      <c r="I61" s="82" t="s">
        <v>249</v>
      </c>
      <c r="J61" s="82" t="s">
        <v>264</v>
      </c>
      <c r="K61" s="23"/>
      <c r="L61" s="23"/>
      <c r="M61" s="23" t="s">
        <v>265</v>
      </c>
      <c r="N61" s="23" t="s">
        <v>266</v>
      </c>
      <c r="O61" s="24"/>
      <c r="P61" s="22" t="str">
        <f>VLOOKUP(A61,'1_문헌특성'!C:AQ,40,0)</f>
        <v>중재직후 4주</v>
      </c>
      <c r="Q61" s="23" t="s">
        <v>160</v>
      </c>
      <c r="R61" s="23">
        <v>25</v>
      </c>
      <c r="S61" s="23">
        <v>61.9</v>
      </c>
      <c r="T61" s="23">
        <v>3.9</v>
      </c>
      <c r="U61" s="23">
        <v>25</v>
      </c>
      <c r="V61" s="23">
        <v>62.56</v>
      </c>
      <c r="W61" s="23">
        <v>5.56</v>
      </c>
      <c r="X61" s="16"/>
      <c r="Y61" s="16"/>
      <c r="Z61" s="16"/>
      <c r="AA61" s="16"/>
      <c r="AB61" s="16"/>
      <c r="AC61" s="80" t="s">
        <v>267</v>
      </c>
      <c r="AD61" s="23"/>
    </row>
    <row r="62" spans="1:30" s="58" customFormat="1" x14ac:dyDescent="0.3">
      <c r="A62" s="81">
        <v>6581</v>
      </c>
      <c r="B62" s="58" t="s">
        <v>117</v>
      </c>
      <c r="C62" s="43" t="s">
        <v>202</v>
      </c>
      <c r="D62" s="82" t="s">
        <v>169</v>
      </c>
      <c r="E62" s="43">
        <v>0</v>
      </c>
      <c r="F62" s="82" t="s">
        <v>263</v>
      </c>
      <c r="G62" s="82">
        <v>1</v>
      </c>
      <c r="H62" s="82">
        <v>2</v>
      </c>
      <c r="I62" s="82" t="s">
        <v>249</v>
      </c>
      <c r="J62" s="82" t="s">
        <v>264</v>
      </c>
      <c r="K62" s="23"/>
      <c r="L62" s="23"/>
      <c r="M62" s="23" t="s">
        <v>268</v>
      </c>
      <c r="N62" s="23" t="s">
        <v>252</v>
      </c>
      <c r="O62" s="24"/>
      <c r="P62" s="22" t="str">
        <f>VLOOKUP(A62,'1_문헌특성'!C:AQ,40,0)</f>
        <v>중재직후 4주</v>
      </c>
      <c r="Q62" s="23">
        <v>0</v>
      </c>
      <c r="R62" s="23">
        <v>25</v>
      </c>
      <c r="S62" s="23">
        <v>0.65</v>
      </c>
      <c r="T62" s="23">
        <v>0.21</v>
      </c>
      <c r="U62" s="23">
        <v>25</v>
      </c>
      <c r="V62" s="23">
        <v>0.64</v>
      </c>
      <c r="W62" s="23">
        <v>0.24</v>
      </c>
      <c r="X62" s="16"/>
      <c r="Y62" s="16"/>
      <c r="Z62" s="16"/>
      <c r="AA62" s="16"/>
      <c r="AB62" s="16"/>
      <c r="AC62" s="80" t="s">
        <v>267</v>
      </c>
      <c r="AD62" s="23"/>
    </row>
    <row r="63" spans="1:30" s="58" customFormat="1" x14ac:dyDescent="0.3">
      <c r="A63" s="81">
        <v>6581</v>
      </c>
      <c r="B63" s="58" t="s">
        <v>117</v>
      </c>
      <c r="C63" s="43" t="s">
        <v>202</v>
      </c>
      <c r="D63" s="82" t="s">
        <v>169</v>
      </c>
      <c r="E63" s="43">
        <v>0</v>
      </c>
      <c r="F63" s="82" t="s">
        <v>263</v>
      </c>
      <c r="G63" s="82">
        <v>1</v>
      </c>
      <c r="H63" s="82">
        <v>2</v>
      </c>
      <c r="I63" s="82" t="s">
        <v>249</v>
      </c>
      <c r="J63" s="82" t="s">
        <v>264</v>
      </c>
      <c r="K63" s="23"/>
      <c r="L63" s="23"/>
      <c r="M63" s="23" t="s">
        <v>268</v>
      </c>
      <c r="N63" s="23" t="s">
        <v>252</v>
      </c>
      <c r="O63" s="24"/>
      <c r="P63" s="22" t="str">
        <f>VLOOKUP(A63,'1_문헌특성'!C:AQ,40,0)</f>
        <v>중재직후 4주</v>
      </c>
      <c r="Q63" s="23" t="s">
        <v>160</v>
      </c>
      <c r="R63" s="23">
        <v>25</v>
      </c>
      <c r="S63" s="23">
        <v>0.77</v>
      </c>
      <c r="T63" s="23">
        <v>0.24</v>
      </c>
      <c r="U63" s="23">
        <v>25</v>
      </c>
      <c r="V63" s="23">
        <v>0.73</v>
      </c>
      <c r="W63" s="23">
        <v>0.28999999999999998</v>
      </c>
      <c r="X63" s="16"/>
      <c r="Y63" s="16"/>
      <c r="Z63" s="16"/>
      <c r="AA63" s="16"/>
      <c r="AB63" s="16" t="s">
        <v>269</v>
      </c>
      <c r="AC63" s="80" t="s">
        <v>267</v>
      </c>
      <c r="AD63" s="23"/>
    </row>
    <row r="64" spans="1:30" s="58" customFormat="1" x14ac:dyDescent="0.3">
      <c r="A64" s="81">
        <v>6581</v>
      </c>
      <c r="B64" s="58" t="s">
        <v>117</v>
      </c>
      <c r="C64" s="43" t="s">
        <v>202</v>
      </c>
      <c r="D64" s="82" t="s">
        <v>169</v>
      </c>
      <c r="E64" s="43">
        <v>0</v>
      </c>
      <c r="F64" s="82" t="s">
        <v>263</v>
      </c>
      <c r="G64" s="82">
        <v>1</v>
      </c>
      <c r="H64" s="82">
        <v>2</v>
      </c>
      <c r="I64" s="82" t="s">
        <v>249</v>
      </c>
      <c r="J64" s="82" t="s">
        <v>264</v>
      </c>
      <c r="K64" s="23"/>
      <c r="L64" s="23"/>
      <c r="M64" s="23" t="s">
        <v>270</v>
      </c>
      <c r="N64" s="23" t="s">
        <v>78</v>
      </c>
      <c r="O64" s="24"/>
      <c r="P64" s="22" t="str">
        <f>VLOOKUP(A64,'1_문헌특성'!C:AQ,40,0)</f>
        <v>중재직후 4주</v>
      </c>
      <c r="Q64" s="23">
        <v>0</v>
      </c>
      <c r="R64" s="23">
        <v>25</v>
      </c>
      <c r="S64" s="23">
        <v>0.28999999999999998</v>
      </c>
      <c r="T64" s="23">
        <v>0.13</v>
      </c>
      <c r="U64" s="23">
        <v>25</v>
      </c>
      <c r="V64" s="23">
        <v>0.33</v>
      </c>
      <c r="W64" s="23">
        <v>0.09</v>
      </c>
      <c r="X64" s="16"/>
      <c r="Y64" s="16"/>
      <c r="Z64" s="16"/>
      <c r="AA64" s="16"/>
      <c r="AB64" s="16"/>
      <c r="AC64" s="80" t="s">
        <v>267</v>
      </c>
      <c r="AD64" s="23"/>
    </row>
    <row r="65" spans="1:30" s="58" customFormat="1" x14ac:dyDescent="0.3">
      <c r="A65" s="81">
        <v>6581</v>
      </c>
      <c r="B65" s="58" t="s">
        <v>117</v>
      </c>
      <c r="C65" s="43" t="s">
        <v>202</v>
      </c>
      <c r="D65" s="82" t="s">
        <v>169</v>
      </c>
      <c r="E65" s="43">
        <v>0</v>
      </c>
      <c r="F65" s="82" t="s">
        <v>263</v>
      </c>
      <c r="G65" s="82">
        <v>1</v>
      </c>
      <c r="H65" s="82">
        <v>2</v>
      </c>
      <c r="I65" s="82" t="s">
        <v>249</v>
      </c>
      <c r="J65" s="82" t="s">
        <v>264</v>
      </c>
      <c r="K65" s="23"/>
      <c r="L65" s="23"/>
      <c r="M65" s="23" t="s">
        <v>270</v>
      </c>
      <c r="N65" s="23" t="s">
        <v>78</v>
      </c>
      <c r="O65" s="24"/>
      <c r="P65" s="22" t="str">
        <f>VLOOKUP(A65,'1_문헌특성'!C:AQ,40,0)</f>
        <v>중재직후 4주</v>
      </c>
      <c r="Q65" s="23" t="s">
        <v>160</v>
      </c>
      <c r="R65" s="23">
        <v>25</v>
      </c>
      <c r="S65" s="23">
        <v>0.31</v>
      </c>
      <c r="T65" s="23">
        <v>0.15</v>
      </c>
      <c r="U65" s="23">
        <v>25</v>
      </c>
      <c r="V65" s="23">
        <v>0.43</v>
      </c>
      <c r="W65" s="23">
        <v>0.12</v>
      </c>
      <c r="X65" s="16"/>
      <c r="Y65" s="16"/>
      <c r="Z65" s="16"/>
      <c r="AA65" s="16"/>
      <c r="AB65" s="16" t="s">
        <v>269</v>
      </c>
      <c r="AC65" s="80" t="s">
        <v>267</v>
      </c>
      <c r="AD65" s="23"/>
    </row>
    <row r="66" spans="1:30" s="58" customFormat="1" x14ac:dyDescent="0.3">
      <c r="A66" s="81">
        <v>6581</v>
      </c>
      <c r="B66" s="58" t="s">
        <v>117</v>
      </c>
      <c r="C66" s="43" t="s">
        <v>202</v>
      </c>
      <c r="D66" s="82" t="s">
        <v>169</v>
      </c>
      <c r="E66" s="43">
        <v>0</v>
      </c>
      <c r="F66" s="82" t="s">
        <v>263</v>
      </c>
      <c r="G66" s="82">
        <v>1</v>
      </c>
      <c r="H66" s="82">
        <v>2</v>
      </c>
      <c r="I66" s="82" t="s">
        <v>249</v>
      </c>
      <c r="J66" s="82" t="s">
        <v>264</v>
      </c>
      <c r="K66" s="23"/>
      <c r="L66" s="23"/>
      <c r="M66" s="23" t="s">
        <v>112</v>
      </c>
      <c r="N66" s="23" t="s">
        <v>78</v>
      </c>
      <c r="O66" s="24"/>
      <c r="P66" s="22" t="str">
        <f>VLOOKUP(A66,'1_문헌특성'!C:AQ,40,0)</f>
        <v>중재직후 4주</v>
      </c>
      <c r="Q66" s="23">
        <v>0</v>
      </c>
      <c r="R66" s="23">
        <v>25</v>
      </c>
      <c r="S66" s="23">
        <v>0.15</v>
      </c>
      <c r="T66" s="23">
        <v>0.04</v>
      </c>
      <c r="U66" s="23">
        <v>25</v>
      </c>
      <c r="V66" s="23">
        <v>0.16</v>
      </c>
      <c r="W66" s="23">
        <v>0.03</v>
      </c>
      <c r="X66" s="16"/>
      <c r="Y66" s="16"/>
      <c r="Z66" s="16"/>
      <c r="AA66" s="16"/>
      <c r="AB66" s="16"/>
      <c r="AC66" s="80" t="s">
        <v>267</v>
      </c>
      <c r="AD66" s="23"/>
    </row>
    <row r="67" spans="1:30" s="58" customFormat="1" x14ac:dyDescent="0.3">
      <c r="A67" s="81">
        <v>6581</v>
      </c>
      <c r="B67" s="58" t="s">
        <v>117</v>
      </c>
      <c r="C67" s="43" t="s">
        <v>202</v>
      </c>
      <c r="D67" s="82" t="s">
        <v>169</v>
      </c>
      <c r="E67" s="43">
        <v>0</v>
      </c>
      <c r="F67" s="82" t="s">
        <v>263</v>
      </c>
      <c r="G67" s="82">
        <v>1</v>
      </c>
      <c r="H67" s="82">
        <v>2</v>
      </c>
      <c r="I67" s="82" t="s">
        <v>249</v>
      </c>
      <c r="J67" s="82" t="s">
        <v>264</v>
      </c>
      <c r="K67" s="23"/>
      <c r="L67" s="23"/>
      <c r="M67" s="23" t="s">
        <v>112</v>
      </c>
      <c r="N67" s="23" t="s">
        <v>78</v>
      </c>
      <c r="O67" s="24"/>
      <c r="P67" s="22" t="str">
        <f>VLOOKUP(A67,'1_문헌특성'!C:AQ,40,0)</f>
        <v>중재직후 4주</v>
      </c>
      <c r="Q67" s="23" t="s">
        <v>160</v>
      </c>
      <c r="R67" s="23">
        <v>25</v>
      </c>
      <c r="S67" s="23">
        <v>0.14000000000000001</v>
      </c>
      <c r="T67" s="23">
        <v>0.02</v>
      </c>
      <c r="U67" s="23">
        <v>25</v>
      </c>
      <c r="V67" s="23">
        <v>0.16</v>
      </c>
      <c r="W67" s="23">
        <v>0.03</v>
      </c>
      <c r="X67" s="16"/>
      <c r="Y67" s="16"/>
      <c r="Z67" s="16"/>
      <c r="AA67" s="16"/>
      <c r="AB67" s="16"/>
      <c r="AC67" s="80" t="s">
        <v>267</v>
      </c>
      <c r="AD67" s="23"/>
    </row>
    <row r="68" spans="1:30" s="58" customFormat="1" x14ac:dyDescent="0.3">
      <c r="A68" s="81">
        <v>6581</v>
      </c>
      <c r="B68" s="58" t="s">
        <v>117</v>
      </c>
      <c r="C68" s="43" t="s">
        <v>202</v>
      </c>
      <c r="D68" s="82" t="s">
        <v>169</v>
      </c>
      <c r="E68" s="43">
        <v>0</v>
      </c>
      <c r="F68" s="82" t="s">
        <v>263</v>
      </c>
      <c r="G68" s="82">
        <v>1</v>
      </c>
      <c r="H68" s="82">
        <v>2</v>
      </c>
      <c r="I68" s="82" t="s">
        <v>249</v>
      </c>
      <c r="J68" s="82" t="s">
        <v>264</v>
      </c>
      <c r="K68" s="23"/>
      <c r="L68" s="23"/>
      <c r="M68" s="23" t="s">
        <v>110</v>
      </c>
      <c r="N68" s="23" t="s">
        <v>163</v>
      </c>
      <c r="O68" s="24"/>
      <c r="P68" s="22" t="str">
        <f>VLOOKUP(A68,'1_문헌특성'!C:AQ,40,0)</f>
        <v>중재직후 4주</v>
      </c>
      <c r="Q68" s="23">
        <v>0</v>
      </c>
      <c r="R68" s="23">
        <v>25</v>
      </c>
      <c r="S68" s="23">
        <v>98.08</v>
      </c>
      <c r="T68" s="23">
        <v>15.95</v>
      </c>
      <c r="U68" s="23">
        <v>25</v>
      </c>
      <c r="V68" s="23">
        <v>97.14</v>
      </c>
      <c r="W68" s="23">
        <v>15.47</v>
      </c>
      <c r="X68" s="16"/>
      <c r="Y68" s="16"/>
      <c r="Z68" s="16"/>
      <c r="AA68" s="16"/>
      <c r="AB68" s="16"/>
      <c r="AC68" s="80" t="s">
        <v>267</v>
      </c>
      <c r="AD68" s="23"/>
    </row>
    <row r="69" spans="1:30" s="58" customFormat="1" x14ac:dyDescent="0.3">
      <c r="A69" s="81">
        <v>6581</v>
      </c>
      <c r="B69" s="58" t="s">
        <v>117</v>
      </c>
      <c r="C69" s="43" t="s">
        <v>202</v>
      </c>
      <c r="D69" s="82" t="s">
        <v>169</v>
      </c>
      <c r="E69" s="43">
        <v>0</v>
      </c>
      <c r="F69" s="82" t="s">
        <v>263</v>
      </c>
      <c r="G69" s="82">
        <v>1</v>
      </c>
      <c r="H69" s="82">
        <v>2</v>
      </c>
      <c r="I69" s="82" t="s">
        <v>249</v>
      </c>
      <c r="J69" s="82" t="s">
        <v>264</v>
      </c>
      <c r="K69" s="23"/>
      <c r="L69" s="23"/>
      <c r="M69" s="23" t="s">
        <v>110</v>
      </c>
      <c r="N69" s="23" t="s">
        <v>163</v>
      </c>
      <c r="O69" s="24"/>
      <c r="P69" s="22" t="str">
        <f>VLOOKUP(A69,'1_문헌특성'!C:AQ,40,0)</f>
        <v>중재직후 4주</v>
      </c>
      <c r="Q69" s="23" t="s">
        <v>160</v>
      </c>
      <c r="R69" s="23">
        <v>25</v>
      </c>
      <c r="S69" s="74">
        <v>101.24</v>
      </c>
      <c r="T69" s="23">
        <v>12.71</v>
      </c>
      <c r="U69" s="23">
        <v>25</v>
      </c>
      <c r="V69" s="74">
        <v>99.9</v>
      </c>
      <c r="W69" s="23">
        <v>19.829999999999998</v>
      </c>
      <c r="X69" s="16"/>
      <c r="Y69" s="16"/>
      <c r="Z69" s="16"/>
      <c r="AA69" s="16"/>
      <c r="AB69" s="16" t="s">
        <v>269</v>
      </c>
      <c r="AC69" s="80" t="s">
        <v>267</v>
      </c>
      <c r="AD69" s="23"/>
    </row>
    <row r="70" spans="1:30" s="58" customFormat="1" ht="16.5" customHeight="1" x14ac:dyDescent="0.3">
      <c r="A70" s="68">
        <v>400</v>
      </c>
      <c r="B70" s="43" t="str">
        <f>VLOOKUP(A70,'1_문헌특성'!C:AQ,2,0)</f>
        <v>Picelli (2015)</v>
      </c>
      <c r="C70" s="43" t="str">
        <f>VLOOKUP(A70,'1_문헌특성'!C:AQ,3,0)</f>
        <v>RCT</v>
      </c>
      <c r="D70" s="44" t="str">
        <f>VLOOKUP(A70, '1_문헌특성'!C:AQ, 8, 0)</f>
        <v>2.파킨슨병</v>
      </c>
      <c r="E70" s="43">
        <f>VLOOKUP(A70, '1_문헌특성'!C:AQ, 9, 0)</f>
        <v>0</v>
      </c>
      <c r="F70" s="44" t="str">
        <f>VLOOKUP(A70, '1_문헌특성'!C:AQ, 27, 0)</f>
        <v>Robotic gait training</v>
      </c>
      <c r="G70" s="44">
        <f>VLOOKUP(A70, '1_문헌특성'!C:AQ, 28, 0)</f>
        <v>1</v>
      </c>
      <c r="H70" s="44">
        <f>VLOOKUP(A70, '1_문헌특성'!C:AQ, 29, 0)</f>
        <v>2</v>
      </c>
      <c r="I70" s="44" t="str">
        <f>VLOOKUP(A70, '1_문헌특성'!C:AQ, 30, 0)</f>
        <v>Gait Trainer GT1</v>
      </c>
      <c r="J70" s="44" t="str">
        <f>VLOOKUP(A70, '1_문헌특성'!C:AQ, 33, 0)</f>
        <v>균형운동</v>
      </c>
      <c r="K70" s="23"/>
      <c r="L70" s="23"/>
      <c r="M70" s="23" t="s">
        <v>228</v>
      </c>
      <c r="N70" s="23" t="s">
        <v>363</v>
      </c>
      <c r="O70" s="24"/>
      <c r="P70" s="22" t="str">
        <f>VLOOKUP(A70,'1_문헌특성'!C:AQ,40,0)</f>
        <v>추적관찰 1개월</v>
      </c>
      <c r="Q70" s="23" t="s">
        <v>160</v>
      </c>
      <c r="R70" s="23">
        <v>17</v>
      </c>
      <c r="S70" s="23"/>
      <c r="T70" s="23"/>
      <c r="U70" s="23">
        <v>17</v>
      </c>
      <c r="V70" s="23"/>
      <c r="W70" s="23"/>
      <c r="X70" s="16">
        <v>4.82</v>
      </c>
      <c r="Y70" s="16">
        <v>2.36</v>
      </c>
      <c r="Z70" s="16">
        <v>4.4800000000000004</v>
      </c>
      <c r="AA70" s="16">
        <v>2.97</v>
      </c>
      <c r="AB70" s="16"/>
      <c r="AC70" s="16"/>
      <c r="AD70" s="23"/>
    </row>
    <row r="71" spans="1:30" s="58" customFormat="1" x14ac:dyDescent="0.3">
      <c r="A71" s="68">
        <v>400</v>
      </c>
      <c r="B71" s="43" t="str">
        <f>VLOOKUP(A71,'1_문헌특성'!C:AQ,2,0)</f>
        <v>Picelli (2015)</v>
      </c>
      <c r="C71" s="43" t="str">
        <f>VLOOKUP(A71,'1_문헌특성'!C:AQ,3,0)</f>
        <v>RCT</v>
      </c>
      <c r="D71" s="44" t="str">
        <f>VLOOKUP(A71, '1_문헌특성'!C:AQ, 8, 0)</f>
        <v>2.파킨슨병</v>
      </c>
      <c r="E71" s="43">
        <f>VLOOKUP(A71, '1_문헌특성'!C:AQ, 9, 0)</f>
        <v>0</v>
      </c>
      <c r="F71" s="44" t="str">
        <f>VLOOKUP(A71, '1_문헌특성'!C:AQ, 27, 0)</f>
        <v>Robotic gait training</v>
      </c>
      <c r="G71" s="44">
        <f>VLOOKUP(A71, '1_문헌특성'!C:AQ, 28, 0)</f>
        <v>1</v>
      </c>
      <c r="H71" s="44">
        <f>VLOOKUP(A71, '1_문헌특성'!C:AQ, 29, 0)</f>
        <v>2</v>
      </c>
      <c r="I71" s="44" t="str">
        <f>VLOOKUP(A71, '1_문헌특성'!C:AQ, 30, 0)</f>
        <v>Gait Trainer GT1</v>
      </c>
      <c r="J71" s="44" t="str">
        <f>VLOOKUP(A71, '1_문헌특성'!C:AQ, 33, 0)</f>
        <v>균형운동</v>
      </c>
      <c r="K71" s="23"/>
      <c r="L71" s="23"/>
      <c r="M71" s="23" t="s">
        <v>361</v>
      </c>
      <c r="N71" s="23" t="s">
        <v>363</v>
      </c>
      <c r="O71" s="24"/>
      <c r="P71" s="22" t="str">
        <f>VLOOKUP(A71,'1_문헌특성'!C:AQ,40,0)</f>
        <v>추적관찰 1개월</v>
      </c>
      <c r="Q71" s="23" t="s">
        <v>160</v>
      </c>
      <c r="R71" s="23">
        <v>17</v>
      </c>
      <c r="S71" s="23"/>
      <c r="T71" s="23"/>
      <c r="U71" s="23">
        <v>17</v>
      </c>
      <c r="V71" s="23"/>
      <c r="W71" s="23"/>
      <c r="X71" s="16">
        <v>4.63</v>
      </c>
      <c r="Y71" s="16">
        <v>6.95</v>
      </c>
      <c r="Z71" s="16">
        <v>6.18</v>
      </c>
      <c r="AA71" s="16">
        <v>7.47</v>
      </c>
      <c r="AB71" s="16"/>
      <c r="AC71" s="16"/>
      <c r="AD71" s="23"/>
    </row>
    <row r="72" spans="1:30" s="58" customFormat="1" x14ac:dyDescent="0.3">
      <c r="A72" s="68">
        <v>400</v>
      </c>
      <c r="B72" s="43" t="str">
        <f>VLOOKUP(A72,'1_문헌특성'!C:AQ,2,0)</f>
        <v>Picelli (2015)</v>
      </c>
      <c r="C72" s="43" t="str">
        <f>VLOOKUP(A72,'1_문헌특성'!C:AQ,3,0)</f>
        <v>RCT</v>
      </c>
      <c r="D72" s="44" t="str">
        <f>VLOOKUP(A72, '1_문헌특성'!C:AQ, 8, 0)</f>
        <v>2.파킨슨병</v>
      </c>
      <c r="E72" s="43">
        <f>VLOOKUP(A72, '1_문헌특성'!C:AQ, 9, 0)</f>
        <v>0</v>
      </c>
      <c r="F72" s="44" t="str">
        <f>VLOOKUP(A72, '1_문헌특성'!C:AQ, 27, 0)</f>
        <v>Robotic gait training</v>
      </c>
      <c r="G72" s="44">
        <f>VLOOKUP(A72, '1_문헌특성'!C:AQ, 28, 0)</f>
        <v>1</v>
      </c>
      <c r="H72" s="44">
        <f>VLOOKUP(A72, '1_문헌특성'!C:AQ, 29, 0)</f>
        <v>2</v>
      </c>
      <c r="I72" s="44" t="str">
        <f>VLOOKUP(A72, '1_문헌특성'!C:AQ, 30, 0)</f>
        <v>Gait Trainer GT1</v>
      </c>
      <c r="J72" s="44" t="str">
        <f>VLOOKUP(A72, '1_문헌특성'!C:AQ, 33, 0)</f>
        <v>균형운동</v>
      </c>
      <c r="K72" s="23"/>
      <c r="L72" s="23"/>
      <c r="M72" s="23" t="s">
        <v>149</v>
      </c>
      <c r="N72" s="23" t="s">
        <v>108</v>
      </c>
      <c r="O72" s="24"/>
      <c r="P72" s="22" t="str">
        <f>VLOOKUP(A72,'1_문헌특성'!C:AQ,40,0)</f>
        <v>추적관찰 1개월</v>
      </c>
      <c r="Q72" s="23" t="s">
        <v>160</v>
      </c>
      <c r="R72" s="23">
        <v>17</v>
      </c>
      <c r="S72" s="23"/>
      <c r="T72" s="23"/>
      <c r="U72" s="23">
        <v>17</v>
      </c>
      <c r="V72" s="23"/>
      <c r="W72" s="23"/>
      <c r="X72" s="16" t="s">
        <v>357</v>
      </c>
      <c r="Y72" s="16">
        <v>1.74</v>
      </c>
      <c r="Z72" s="16" t="s">
        <v>358</v>
      </c>
      <c r="AA72" s="16">
        <v>1.71</v>
      </c>
      <c r="AB72" s="16"/>
      <c r="AC72" s="16"/>
      <c r="AD72" s="23"/>
    </row>
    <row r="73" spans="1:30" s="58" customFormat="1" x14ac:dyDescent="0.3">
      <c r="A73" s="68">
        <v>400</v>
      </c>
      <c r="B73" s="43" t="str">
        <f>VLOOKUP(A73,'1_문헌특성'!C:AQ,2,0)</f>
        <v>Picelli (2015)</v>
      </c>
      <c r="C73" s="43" t="str">
        <f>VLOOKUP(A73,'1_문헌특성'!C:AQ,3,0)</f>
        <v>RCT</v>
      </c>
      <c r="D73" s="44" t="str">
        <f>VLOOKUP(A73, '1_문헌특성'!C:AQ, 8, 0)</f>
        <v>2.파킨슨병</v>
      </c>
      <c r="E73" s="43">
        <f>VLOOKUP(A73, '1_문헌특성'!C:AQ, 9, 0)</f>
        <v>0</v>
      </c>
      <c r="F73" s="44" t="str">
        <f>VLOOKUP(A73, '1_문헌특성'!C:AQ, 27, 0)</f>
        <v>Robotic gait training</v>
      </c>
      <c r="G73" s="44">
        <f>VLOOKUP(A73, '1_문헌특성'!C:AQ, 28, 0)</f>
        <v>1</v>
      </c>
      <c r="H73" s="44">
        <f>VLOOKUP(A73, '1_문헌특성'!C:AQ, 29, 0)</f>
        <v>2</v>
      </c>
      <c r="I73" s="44" t="str">
        <f>VLOOKUP(A73, '1_문헌특성'!C:AQ, 30, 0)</f>
        <v>Gait Trainer GT1</v>
      </c>
      <c r="J73" s="44" t="str">
        <f>VLOOKUP(A73, '1_문헌특성'!C:AQ, 33, 0)</f>
        <v>균형운동</v>
      </c>
      <c r="K73" s="23"/>
      <c r="L73" s="23"/>
      <c r="M73" s="23" t="s">
        <v>362</v>
      </c>
      <c r="N73" s="23" t="s">
        <v>363</v>
      </c>
      <c r="O73" s="24"/>
      <c r="P73" s="22" t="str">
        <f>VLOOKUP(A73,'1_문헌특성'!C:AQ,40,0)</f>
        <v>추적관찰 1개월</v>
      </c>
      <c r="Q73" s="23" t="s">
        <v>160</v>
      </c>
      <c r="R73" s="23">
        <v>17</v>
      </c>
      <c r="S73" s="23"/>
      <c r="T73" s="23"/>
      <c r="U73" s="23">
        <v>17</v>
      </c>
      <c r="V73" s="23"/>
      <c r="W73" s="23"/>
      <c r="X73" s="16" t="s">
        <v>359</v>
      </c>
      <c r="Y73" s="16">
        <v>2.92</v>
      </c>
      <c r="Z73" s="16" t="s">
        <v>360</v>
      </c>
      <c r="AA73" s="16">
        <v>5.86</v>
      </c>
      <c r="AB73" s="16"/>
      <c r="AC73" s="16"/>
      <c r="AD73" s="23"/>
    </row>
    <row r="74" spans="1:30" s="58" customFormat="1" x14ac:dyDescent="0.3">
      <c r="A74" s="68">
        <v>400</v>
      </c>
      <c r="B74" s="43" t="str">
        <f>VLOOKUP(A74,'1_문헌특성'!C:AQ,2,0)</f>
        <v>Picelli (2015)</v>
      </c>
      <c r="C74" s="43" t="str">
        <f>VLOOKUP(A74,'1_문헌특성'!C:AQ,3,0)</f>
        <v>RCT</v>
      </c>
      <c r="D74" s="44" t="str">
        <f>VLOOKUP(A74, '1_문헌특성'!C:AQ, 8, 0)</f>
        <v>2.파킨슨병</v>
      </c>
      <c r="E74" s="43">
        <f>VLOOKUP(A74, '1_문헌특성'!C:AQ, 9, 0)</f>
        <v>0</v>
      </c>
      <c r="F74" s="44" t="str">
        <f>VLOOKUP(A74, '1_문헌특성'!C:AQ, 27, 0)</f>
        <v>Robotic gait training</v>
      </c>
      <c r="G74" s="44">
        <f>VLOOKUP(A74, '1_문헌특성'!C:AQ, 28, 0)</f>
        <v>1</v>
      </c>
      <c r="H74" s="44">
        <f>VLOOKUP(A74, '1_문헌특성'!C:AQ, 29, 0)</f>
        <v>2</v>
      </c>
      <c r="I74" s="44" t="str">
        <f>VLOOKUP(A74, '1_문헌특성'!C:AQ, 30, 0)</f>
        <v>Gait Trainer GT1</v>
      </c>
      <c r="J74" s="44" t="str">
        <f>VLOOKUP(A74, '1_문헌특성'!C:AQ, 33, 0)</f>
        <v>균형운동</v>
      </c>
      <c r="K74" s="23"/>
      <c r="L74" s="23"/>
      <c r="M74" s="23" t="s">
        <v>228</v>
      </c>
      <c r="N74" s="23" t="s">
        <v>363</v>
      </c>
      <c r="O74" s="24"/>
      <c r="P74" s="22" t="str">
        <f>VLOOKUP(A74,'1_문헌특성'!C:AQ,40,0)</f>
        <v>추적관찰 1개월</v>
      </c>
      <c r="Q74" s="23" t="s">
        <v>300</v>
      </c>
      <c r="R74" s="23">
        <v>17</v>
      </c>
      <c r="S74" s="23"/>
      <c r="T74" s="23"/>
      <c r="U74" s="23">
        <v>17</v>
      </c>
      <c r="V74" s="23"/>
      <c r="W74" s="23"/>
      <c r="X74" s="16">
        <v>4.2699999999999996</v>
      </c>
      <c r="Y74" s="16">
        <v>2.72</v>
      </c>
      <c r="Z74" s="16">
        <v>4.3</v>
      </c>
      <c r="AA74" s="16">
        <v>3.79</v>
      </c>
      <c r="AB74" s="16"/>
      <c r="AC74" s="16"/>
      <c r="AD74" s="23"/>
    </row>
    <row r="75" spans="1:30" s="58" customFormat="1" x14ac:dyDescent="0.3">
      <c r="A75" s="68">
        <v>400</v>
      </c>
      <c r="B75" s="43" t="str">
        <f>VLOOKUP(A75,'1_문헌특성'!C:AQ,2,0)</f>
        <v>Picelli (2015)</v>
      </c>
      <c r="C75" s="43" t="str">
        <f>VLOOKUP(A75,'1_문헌특성'!C:AQ,3,0)</f>
        <v>RCT</v>
      </c>
      <c r="D75" s="44" t="str">
        <f>VLOOKUP(A75, '1_문헌특성'!C:AQ, 8, 0)</f>
        <v>2.파킨슨병</v>
      </c>
      <c r="E75" s="43">
        <f>VLOOKUP(A75, '1_문헌특성'!C:AQ, 9, 0)</f>
        <v>0</v>
      </c>
      <c r="F75" s="44" t="str">
        <f>VLOOKUP(A75, '1_문헌특성'!C:AQ, 27, 0)</f>
        <v>Robotic gait training</v>
      </c>
      <c r="G75" s="44">
        <f>VLOOKUP(A75, '1_문헌특성'!C:AQ, 28, 0)</f>
        <v>1</v>
      </c>
      <c r="H75" s="44">
        <f>VLOOKUP(A75, '1_문헌특성'!C:AQ, 29, 0)</f>
        <v>2</v>
      </c>
      <c r="I75" s="44" t="str">
        <f>VLOOKUP(A75, '1_문헌특성'!C:AQ, 30, 0)</f>
        <v>Gait Trainer GT1</v>
      </c>
      <c r="J75" s="44" t="str">
        <f>VLOOKUP(A75, '1_문헌특성'!C:AQ, 33, 0)</f>
        <v>균형운동</v>
      </c>
      <c r="K75" s="23"/>
      <c r="L75" s="23"/>
      <c r="M75" s="23" t="s">
        <v>361</v>
      </c>
      <c r="N75" s="23" t="s">
        <v>363</v>
      </c>
      <c r="O75" s="24"/>
      <c r="P75" s="22" t="str">
        <f>VLOOKUP(A75,'1_문헌특성'!C:AQ,40,0)</f>
        <v>추적관찰 1개월</v>
      </c>
      <c r="Q75" s="23" t="s">
        <v>300</v>
      </c>
      <c r="R75" s="23">
        <v>17</v>
      </c>
      <c r="S75" s="23"/>
      <c r="T75" s="23"/>
      <c r="U75" s="23">
        <v>17</v>
      </c>
      <c r="V75" s="23"/>
      <c r="W75" s="23"/>
      <c r="X75" s="16">
        <v>5.03</v>
      </c>
      <c r="Y75" s="16">
        <v>8.91</v>
      </c>
      <c r="Z75" s="16">
        <v>6.31</v>
      </c>
      <c r="AA75" s="16">
        <v>12.26</v>
      </c>
      <c r="AB75" s="16"/>
      <c r="AC75" s="16"/>
      <c r="AD75" s="23"/>
    </row>
    <row r="76" spans="1:30" s="58" customFormat="1" x14ac:dyDescent="0.3">
      <c r="A76" s="68">
        <v>400</v>
      </c>
      <c r="B76" s="43" t="str">
        <f>VLOOKUP(A76,'1_문헌특성'!C:AQ,2,0)</f>
        <v>Picelli (2015)</v>
      </c>
      <c r="C76" s="43" t="str">
        <f>VLOOKUP(A76,'1_문헌특성'!C:AQ,3,0)</f>
        <v>RCT</v>
      </c>
      <c r="D76" s="44" t="str">
        <f>VLOOKUP(A76, '1_문헌특성'!C:AQ, 8, 0)</f>
        <v>2.파킨슨병</v>
      </c>
      <c r="E76" s="43">
        <f>VLOOKUP(A76, '1_문헌특성'!C:AQ, 9, 0)</f>
        <v>0</v>
      </c>
      <c r="F76" s="44" t="str">
        <f>VLOOKUP(A76, '1_문헌특성'!C:AQ, 27, 0)</f>
        <v>Robotic gait training</v>
      </c>
      <c r="G76" s="44">
        <f>VLOOKUP(A76, '1_문헌특성'!C:AQ, 28, 0)</f>
        <v>1</v>
      </c>
      <c r="H76" s="44">
        <f>VLOOKUP(A76, '1_문헌특성'!C:AQ, 29, 0)</f>
        <v>2</v>
      </c>
      <c r="I76" s="44" t="str">
        <f>VLOOKUP(A76, '1_문헌특성'!C:AQ, 30, 0)</f>
        <v>Gait Trainer GT1</v>
      </c>
      <c r="J76" s="44" t="str">
        <f>VLOOKUP(A76, '1_문헌특성'!C:AQ, 33, 0)</f>
        <v>균형운동</v>
      </c>
      <c r="K76" s="23"/>
      <c r="L76" s="23"/>
      <c r="M76" s="23" t="s">
        <v>149</v>
      </c>
      <c r="N76" s="23" t="s">
        <v>108</v>
      </c>
      <c r="O76" s="24"/>
      <c r="P76" s="22" t="str">
        <f>VLOOKUP(A76,'1_문헌특성'!C:AQ,40,0)</f>
        <v>추적관찰 1개월</v>
      </c>
      <c r="Q76" s="23" t="s">
        <v>300</v>
      </c>
      <c r="R76" s="23">
        <v>17</v>
      </c>
      <c r="S76" s="23"/>
      <c r="T76" s="23"/>
      <c r="U76" s="23">
        <v>17</v>
      </c>
      <c r="V76" s="23"/>
      <c r="W76" s="23"/>
      <c r="X76" s="16" t="s">
        <v>364</v>
      </c>
      <c r="Y76" s="16">
        <v>1.57</v>
      </c>
      <c r="Z76" s="16" t="s">
        <v>365</v>
      </c>
      <c r="AA76" s="16">
        <v>1.4</v>
      </c>
      <c r="AB76" s="16"/>
      <c r="AC76" s="16"/>
      <c r="AD76" s="23"/>
    </row>
    <row r="77" spans="1:30" s="58" customFormat="1" x14ac:dyDescent="0.3">
      <c r="A77" s="68">
        <v>400</v>
      </c>
      <c r="B77" s="43" t="str">
        <f>VLOOKUP(A77,'1_문헌특성'!C:AQ,2,0)</f>
        <v>Picelli (2015)</v>
      </c>
      <c r="C77" s="43" t="str">
        <f>VLOOKUP(A77,'1_문헌특성'!C:AQ,3,0)</f>
        <v>RCT</v>
      </c>
      <c r="D77" s="44" t="str">
        <f>VLOOKUP(A77, '1_문헌특성'!C:AQ, 8, 0)</f>
        <v>2.파킨슨병</v>
      </c>
      <c r="E77" s="43">
        <f>VLOOKUP(A77, '1_문헌특성'!C:AQ, 9, 0)</f>
        <v>0</v>
      </c>
      <c r="F77" s="44" t="str">
        <f>VLOOKUP(A77, '1_문헌특성'!C:AQ, 27, 0)</f>
        <v>Robotic gait training</v>
      </c>
      <c r="G77" s="44">
        <f>VLOOKUP(A77, '1_문헌특성'!C:AQ, 28, 0)</f>
        <v>1</v>
      </c>
      <c r="H77" s="44">
        <f>VLOOKUP(A77, '1_문헌특성'!C:AQ, 29, 0)</f>
        <v>2</v>
      </c>
      <c r="I77" s="44" t="str">
        <f>VLOOKUP(A77, '1_문헌특성'!C:AQ, 30, 0)</f>
        <v>Gait Trainer GT1</v>
      </c>
      <c r="J77" s="44" t="str">
        <f>VLOOKUP(A77, '1_문헌특성'!C:AQ, 33, 0)</f>
        <v>균형운동</v>
      </c>
      <c r="K77" s="23"/>
      <c r="L77" s="23"/>
      <c r="M77" s="23" t="s">
        <v>362</v>
      </c>
      <c r="N77" s="23" t="s">
        <v>363</v>
      </c>
      <c r="O77" s="24"/>
      <c r="P77" s="22" t="str">
        <f>VLOOKUP(A77,'1_문헌특성'!C:AQ,40,0)</f>
        <v>추적관찰 1개월</v>
      </c>
      <c r="Q77" s="23" t="s">
        <v>300</v>
      </c>
      <c r="R77" s="23">
        <v>17</v>
      </c>
      <c r="S77" s="23"/>
      <c r="T77" s="23"/>
      <c r="U77" s="23">
        <v>17</v>
      </c>
      <c r="V77" s="23"/>
      <c r="W77" s="23"/>
      <c r="X77" s="16" t="s">
        <v>366</v>
      </c>
      <c r="Y77" s="16">
        <v>2.8</v>
      </c>
      <c r="Z77" s="16" t="s">
        <v>366</v>
      </c>
      <c r="AA77" s="16">
        <v>5.71</v>
      </c>
      <c r="AB77" s="16"/>
      <c r="AC77" s="16"/>
      <c r="AD77" s="23"/>
    </row>
    <row r="78" spans="1:30" s="58" customFormat="1" ht="16.5" customHeight="1" x14ac:dyDescent="0.3">
      <c r="A78" s="68">
        <v>6580</v>
      </c>
      <c r="B78" s="43" t="str">
        <f>VLOOKUP(A78,'1_문헌특성'!C:AQ,2,0)</f>
        <v>Picelli (2013)</v>
      </c>
      <c r="C78" s="43" t="str">
        <f>VLOOKUP(A78,'1_문헌특성'!C:AQ,3,0)</f>
        <v>RCT</v>
      </c>
      <c r="D78" s="44" t="str">
        <f>VLOOKUP(A78, '1_문헌특성'!C:AQ, 8, 0)</f>
        <v>2.파킨슨병</v>
      </c>
      <c r="E78" s="43">
        <f>VLOOKUP(A78, '1_문헌특성'!C:AQ, 9, 0)</f>
        <v>0</v>
      </c>
      <c r="F78" s="44" t="str">
        <f>VLOOKUP(A78, '1_문헌특성'!C:AQ, 27, 0)</f>
        <v>Robotic gait training</v>
      </c>
      <c r="G78" s="44">
        <f>VLOOKUP(A78, '1_문헌특성'!C:AQ, 28, 0)</f>
        <v>1</v>
      </c>
      <c r="H78" s="44">
        <f>VLOOKUP(A78, '1_문헌특성'!C:AQ, 29, 0)</f>
        <v>2</v>
      </c>
      <c r="I78" s="44" t="str">
        <f>VLOOKUP(A78, '1_문헌특성'!C:AQ, 30, 0)</f>
        <v>GT1</v>
      </c>
      <c r="J78" s="44" t="str">
        <f>VLOOKUP(A78, '1_문헌특성'!C:AQ, 33, 0)</f>
        <v>트레드밀(체중지원 없이)</v>
      </c>
      <c r="K78" s="23"/>
      <c r="L78" s="23"/>
      <c r="M78" s="23" t="s">
        <v>369</v>
      </c>
      <c r="N78" s="23" t="s">
        <v>111</v>
      </c>
      <c r="O78" s="24"/>
      <c r="P78" s="22" t="str">
        <f>VLOOKUP(A78,'1_문헌특성'!C:AQ,40,0)</f>
        <v>추적관찰 3개월</v>
      </c>
      <c r="Q78" s="23" t="s">
        <v>160</v>
      </c>
      <c r="R78" s="23">
        <v>20</v>
      </c>
      <c r="S78" s="23">
        <v>1.34</v>
      </c>
      <c r="T78" s="23">
        <v>0.08</v>
      </c>
      <c r="U78" s="23">
        <v>20</v>
      </c>
      <c r="V78" s="23">
        <v>1.26</v>
      </c>
      <c r="W78" s="23">
        <v>0.15</v>
      </c>
      <c r="X78" s="16"/>
      <c r="Y78" s="16"/>
      <c r="Z78" s="16"/>
      <c r="AA78" s="16"/>
      <c r="AB78" s="16"/>
      <c r="AC78" s="16" t="s">
        <v>380</v>
      </c>
      <c r="AD78" s="23"/>
    </row>
    <row r="79" spans="1:30" s="58" customFormat="1" x14ac:dyDescent="0.3">
      <c r="A79" s="68">
        <v>6580</v>
      </c>
      <c r="B79" s="43" t="str">
        <f>VLOOKUP(A79,'1_문헌특성'!C:AQ,2,0)</f>
        <v>Picelli (2013)</v>
      </c>
      <c r="C79" s="43" t="str">
        <f>VLOOKUP(A79,'1_문헌특성'!C:AQ,3,0)</f>
        <v>RCT</v>
      </c>
      <c r="D79" s="44" t="str">
        <f>VLOOKUP(A79, '1_문헌특성'!C:AQ, 8, 0)</f>
        <v>2.파킨슨병</v>
      </c>
      <c r="E79" s="43">
        <f>VLOOKUP(A79, '1_문헌특성'!C:AQ, 9, 0)</f>
        <v>0</v>
      </c>
      <c r="F79" s="44" t="str">
        <f>VLOOKUP(A79, '1_문헌특성'!C:AQ, 27, 0)</f>
        <v>Robotic gait training</v>
      </c>
      <c r="G79" s="44">
        <f>VLOOKUP(A79, '1_문헌특성'!C:AQ, 28, 0)</f>
        <v>1</v>
      </c>
      <c r="H79" s="44">
        <f>VLOOKUP(A79, '1_문헌특성'!C:AQ, 29, 0)</f>
        <v>2</v>
      </c>
      <c r="I79" s="44" t="str">
        <f>VLOOKUP(A79, '1_문헌특성'!C:AQ, 30, 0)</f>
        <v>GT1</v>
      </c>
      <c r="J79" s="91" t="s">
        <v>368</v>
      </c>
      <c r="K79" s="23"/>
      <c r="L79" s="23"/>
      <c r="M79" s="23" t="s">
        <v>369</v>
      </c>
      <c r="N79" s="23" t="s">
        <v>111</v>
      </c>
      <c r="O79" s="24"/>
      <c r="P79" s="22" t="str">
        <f>VLOOKUP(A79,'1_문헌특성'!C:AQ,40,0)</f>
        <v>추적관찰 3개월</v>
      </c>
      <c r="Q79" s="23" t="s">
        <v>160</v>
      </c>
      <c r="R79" s="23"/>
      <c r="S79" s="23"/>
      <c r="T79" s="23"/>
      <c r="U79" s="23">
        <v>20</v>
      </c>
      <c r="V79" s="23">
        <v>1.1000000000000001</v>
      </c>
      <c r="W79" s="23">
        <v>0.19</v>
      </c>
      <c r="X79" s="16"/>
      <c r="Y79" s="16"/>
      <c r="Z79" s="16"/>
      <c r="AA79" s="16"/>
      <c r="AB79" s="16"/>
      <c r="AC79" s="16" t="s">
        <v>380</v>
      </c>
      <c r="AD79" s="23"/>
    </row>
    <row r="80" spans="1:30" s="58" customFormat="1" x14ac:dyDescent="0.3">
      <c r="A80" s="68">
        <v>6580</v>
      </c>
      <c r="B80" s="43" t="str">
        <f>VLOOKUP(A80,'1_문헌특성'!C:AQ,2,0)</f>
        <v>Picelli (2013)</v>
      </c>
      <c r="C80" s="43" t="str">
        <f>VLOOKUP(A80,'1_문헌특성'!C:AQ,3,0)</f>
        <v>RCT</v>
      </c>
      <c r="D80" s="44" t="str">
        <f>VLOOKUP(A80, '1_문헌특성'!C:AQ, 8, 0)</f>
        <v>2.파킨슨병</v>
      </c>
      <c r="E80" s="43">
        <f>VLOOKUP(A80, '1_문헌특성'!C:AQ, 9, 0)</f>
        <v>0</v>
      </c>
      <c r="F80" s="44" t="str">
        <f>VLOOKUP(A80, '1_문헌특성'!C:AQ, 27, 0)</f>
        <v>Robotic gait training</v>
      </c>
      <c r="G80" s="44">
        <f>VLOOKUP(A80, '1_문헌특성'!C:AQ, 28, 0)</f>
        <v>1</v>
      </c>
      <c r="H80" s="44">
        <f>VLOOKUP(A80, '1_문헌특성'!C:AQ, 29, 0)</f>
        <v>2</v>
      </c>
      <c r="I80" s="44" t="str">
        <f>VLOOKUP(A80, '1_문헌특성'!C:AQ, 30, 0)</f>
        <v>GT1</v>
      </c>
      <c r="J80" s="44" t="str">
        <f>VLOOKUP(A80, '1_문헌특성'!C:AQ, 33, 0)</f>
        <v>트레드밀(체중지원 없이)</v>
      </c>
      <c r="K80" s="23"/>
      <c r="L80" s="23"/>
      <c r="M80" s="23" t="s">
        <v>370</v>
      </c>
      <c r="N80" s="23" t="s">
        <v>78</v>
      </c>
      <c r="O80" s="24"/>
      <c r="P80" s="22" t="str">
        <f>VLOOKUP(A80,'1_문헌특성'!C:AQ,40,0)</f>
        <v>추적관찰 3개월</v>
      </c>
      <c r="Q80" s="23" t="s">
        <v>160</v>
      </c>
      <c r="R80" s="23">
        <v>20</v>
      </c>
      <c r="S80" s="23">
        <v>410.2</v>
      </c>
      <c r="T80" s="23">
        <v>55.15</v>
      </c>
      <c r="U80" s="23">
        <v>20</v>
      </c>
      <c r="V80" s="23">
        <v>400.15</v>
      </c>
      <c r="W80" s="23">
        <v>61.65</v>
      </c>
      <c r="X80" s="16"/>
      <c r="Y80" s="16"/>
      <c r="Z80" s="16"/>
      <c r="AA80" s="16"/>
      <c r="AB80" s="16"/>
      <c r="AC80" s="16" t="s">
        <v>380</v>
      </c>
      <c r="AD80" s="23"/>
    </row>
    <row r="81" spans="1:30" s="58" customFormat="1" x14ac:dyDescent="0.3">
      <c r="A81" s="68">
        <v>6580</v>
      </c>
      <c r="B81" s="43" t="str">
        <f>VLOOKUP(A81,'1_문헌특성'!C:AQ,2,0)</f>
        <v>Picelli (2013)</v>
      </c>
      <c r="C81" s="43" t="str">
        <f>VLOOKUP(A81,'1_문헌특성'!C:AQ,3,0)</f>
        <v>RCT</v>
      </c>
      <c r="D81" s="44" t="str">
        <f>VLOOKUP(A81, '1_문헌특성'!C:AQ, 8, 0)</f>
        <v>2.파킨슨병</v>
      </c>
      <c r="E81" s="43">
        <f>VLOOKUP(A81, '1_문헌특성'!C:AQ, 9, 0)</f>
        <v>0</v>
      </c>
      <c r="F81" s="44" t="str">
        <f>VLOOKUP(A81, '1_문헌특성'!C:AQ, 27, 0)</f>
        <v>Robotic gait training</v>
      </c>
      <c r="G81" s="44">
        <f>VLOOKUP(A81, '1_문헌특성'!C:AQ, 28, 0)</f>
        <v>1</v>
      </c>
      <c r="H81" s="44">
        <f>VLOOKUP(A81, '1_문헌특성'!C:AQ, 29, 0)</f>
        <v>2</v>
      </c>
      <c r="I81" s="44" t="str">
        <f>VLOOKUP(A81, '1_문헌특성'!C:AQ, 30, 0)</f>
        <v>GT1</v>
      </c>
      <c r="J81" s="91" t="s">
        <v>368</v>
      </c>
      <c r="K81" s="23"/>
      <c r="L81" s="23"/>
      <c r="M81" s="23" t="s">
        <v>370</v>
      </c>
      <c r="N81" s="23" t="s">
        <v>78</v>
      </c>
      <c r="O81" s="24"/>
      <c r="P81" s="22" t="str">
        <f>VLOOKUP(A81,'1_문헌특성'!C:AQ,40,0)</f>
        <v>추적관찰 3개월</v>
      </c>
      <c r="Q81" s="23" t="s">
        <v>160</v>
      </c>
      <c r="R81" s="23"/>
      <c r="S81" s="23"/>
      <c r="T81" s="23"/>
      <c r="U81" s="23">
        <v>20</v>
      </c>
      <c r="V81" s="23">
        <v>329.95</v>
      </c>
      <c r="W81" s="23">
        <v>54.78</v>
      </c>
      <c r="X81" s="16"/>
      <c r="Y81" s="16"/>
      <c r="Z81" s="16"/>
      <c r="AA81" s="16"/>
      <c r="AB81" s="16"/>
      <c r="AC81" s="16" t="s">
        <v>380</v>
      </c>
      <c r="AD81" s="23"/>
    </row>
    <row r="82" spans="1:30" s="58" customFormat="1" x14ac:dyDescent="0.3">
      <c r="A82" s="68">
        <v>6580</v>
      </c>
      <c r="B82" s="43" t="str">
        <f>VLOOKUP(A82,'1_문헌특성'!C:AQ,2,0)</f>
        <v>Picelli (2013)</v>
      </c>
      <c r="C82" s="43" t="str">
        <f>VLOOKUP(A82,'1_문헌특성'!C:AQ,3,0)</f>
        <v>RCT</v>
      </c>
      <c r="D82" s="44" t="str">
        <f>VLOOKUP(A82, '1_문헌특성'!C:AQ, 8, 0)</f>
        <v>2.파킨슨병</v>
      </c>
      <c r="E82" s="43">
        <f>VLOOKUP(A82, '1_문헌특성'!C:AQ, 9, 0)</f>
        <v>0</v>
      </c>
      <c r="F82" s="44" t="str">
        <f>VLOOKUP(A82, '1_문헌특성'!C:AQ, 27, 0)</f>
        <v>Robotic gait training</v>
      </c>
      <c r="G82" s="44">
        <f>VLOOKUP(A82, '1_문헌특성'!C:AQ, 28, 0)</f>
        <v>1</v>
      </c>
      <c r="H82" s="44">
        <f>VLOOKUP(A82, '1_문헌특성'!C:AQ, 29, 0)</f>
        <v>2</v>
      </c>
      <c r="I82" s="44" t="str">
        <f>VLOOKUP(A82, '1_문헌특성'!C:AQ, 30, 0)</f>
        <v>GT1</v>
      </c>
      <c r="J82" s="44" t="str">
        <f>VLOOKUP(A82, '1_문헌특성'!C:AQ, 33, 0)</f>
        <v>트레드밀(체중지원 없이)</v>
      </c>
      <c r="K82" s="23"/>
      <c r="L82" s="23"/>
      <c r="M82" s="23" t="s">
        <v>371</v>
      </c>
      <c r="N82" s="23" t="s">
        <v>379</v>
      </c>
      <c r="O82" s="24"/>
      <c r="P82" s="22" t="str">
        <f>VLOOKUP(A82,'1_문헌특성'!C:AQ,40,0)</f>
        <v>추적관찰 3개월</v>
      </c>
      <c r="Q82" s="23" t="s">
        <v>160</v>
      </c>
      <c r="R82" s="23">
        <v>20</v>
      </c>
      <c r="S82" s="23">
        <v>96.06</v>
      </c>
      <c r="T82" s="23">
        <v>2.5499999999999998</v>
      </c>
      <c r="U82" s="23">
        <v>20</v>
      </c>
      <c r="V82" s="23">
        <v>90.84</v>
      </c>
      <c r="W82" s="23">
        <v>4.21</v>
      </c>
      <c r="X82" s="16"/>
      <c r="Y82" s="16"/>
      <c r="Z82" s="16"/>
      <c r="AA82" s="16"/>
      <c r="AB82" s="16"/>
      <c r="AC82" s="16" t="s">
        <v>380</v>
      </c>
      <c r="AD82" s="23"/>
    </row>
    <row r="83" spans="1:30" s="58" customFormat="1" x14ac:dyDescent="0.3">
      <c r="A83" s="68">
        <v>6580</v>
      </c>
      <c r="B83" s="43" t="str">
        <f>VLOOKUP(A83,'1_문헌특성'!C:AQ,2,0)</f>
        <v>Picelli (2013)</v>
      </c>
      <c r="C83" s="43" t="str">
        <f>VLOOKUP(A83,'1_문헌특성'!C:AQ,3,0)</f>
        <v>RCT</v>
      </c>
      <c r="D83" s="44" t="str">
        <f>VLOOKUP(A83, '1_문헌특성'!C:AQ, 8, 0)</f>
        <v>2.파킨슨병</v>
      </c>
      <c r="E83" s="43">
        <f>VLOOKUP(A83, '1_문헌특성'!C:AQ, 9, 0)</f>
        <v>0</v>
      </c>
      <c r="F83" s="44" t="str">
        <f>VLOOKUP(A83, '1_문헌특성'!C:AQ, 27, 0)</f>
        <v>Robotic gait training</v>
      </c>
      <c r="G83" s="44">
        <f>VLOOKUP(A83, '1_문헌특성'!C:AQ, 28, 0)</f>
        <v>1</v>
      </c>
      <c r="H83" s="44">
        <f>VLOOKUP(A83, '1_문헌특성'!C:AQ, 29, 0)</f>
        <v>2</v>
      </c>
      <c r="I83" s="44" t="str">
        <f>VLOOKUP(A83, '1_문헌특성'!C:AQ, 30, 0)</f>
        <v>GT1</v>
      </c>
      <c r="J83" s="91" t="s">
        <v>368</v>
      </c>
      <c r="K83" s="23"/>
      <c r="L83" s="23"/>
      <c r="M83" s="23" t="s">
        <v>371</v>
      </c>
      <c r="N83" s="23" t="s">
        <v>379</v>
      </c>
      <c r="O83" s="24"/>
      <c r="P83" s="22" t="str">
        <f>VLOOKUP(A83,'1_문헌특성'!C:AQ,40,0)</f>
        <v>추적관찰 3개월</v>
      </c>
      <c r="Q83" s="23" t="s">
        <v>160</v>
      </c>
      <c r="R83" s="23"/>
      <c r="S83" s="23"/>
      <c r="T83" s="23"/>
      <c r="U83" s="23">
        <v>20</v>
      </c>
      <c r="V83" s="23">
        <v>86.21</v>
      </c>
      <c r="W83" s="23">
        <v>4.8099999999999996</v>
      </c>
      <c r="X83" s="16"/>
      <c r="Y83" s="16"/>
      <c r="Z83" s="16"/>
      <c r="AA83" s="16"/>
      <c r="AB83" s="16"/>
      <c r="AC83" s="16" t="s">
        <v>380</v>
      </c>
      <c r="AD83" s="23"/>
    </row>
    <row r="84" spans="1:30" s="58" customFormat="1" x14ac:dyDescent="0.3">
      <c r="A84" s="68">
        <v>6580</v>
      </c>
      <c r="B84" s="43" t="str">
        <f>VLOOKUP(A84,'1_문헌특성'!C:AQ,2,0)</f>
        <v>Picelli (2013)</v>
      </c>
      <c r="C84" s="43" t="str">
        <f>VLOOKUP(A84,'1_문헌특성'!C:AQ,3,0)</f>
        <v>RCT</v>
      </c>
      <c r="D84" s="44" t="str">
        <f>VLOOKUP(A84, '1_문헌특성'!C:AQ, 8, 0)</f>
        <v>2.파킨슨병</v>
      </c>
      <c r="E84" s="43">
        <f>VLOOKUP(A84, '1_문헌특성'!C:AQ, 9, 0)</f>
        <v>0</v>
      </c>
      <c r="F84" s="44" t="str">
        <f>VLOOKUP(A84, '1_문헌특성'!C:AQ, 27, 0)</f>
        <v>Robotic gait training</v>
      </c>
      <c r="G84" s="44">
        <f>VLOOKUP(A84, '1_문헌특성'!C:AQ, 28, 0)</f>
        <v>1</v>
      </c>
      <c r="H84" s="44">
        <f>VLOOKUP(A84, '1_문헌특성'!C:AQ, 29, 0)</f>
        <v>2</v>
      </c>
      <c r="I84" s="44" t="str">
        <f>VLOOKUP(A84, '1_문헌특성'!C:AQ, 30, 0)</f>
        <v>GT1</v>
      </c>
      <c r="J84" s="44" t="str">
        <f>VLOOKUP(A84, '1_문헌특성'!C:AQ, 33, 0)</f>
        <v>트레드밀(체중지원 없이)</v>
      </c>
      <c r="K84" s="23"/>
      <c r="L84" s="23"/>
      <c r="M84" s="23" t="s">
        <v>372</v>
      </c>
      <c r="N84" s="23" t="s">
        <v>378</v>
      </c>
      <c r="O84" s="24"/>
      <c r="P84" s="22" t="str">
        <f>VLOOKUP(A84,'1_문헌특성'!C:AQ,40,0)</f>
        <v>추적관찰 3개월</v>
      </c>
      <c r="Q84" s="23" t="s">
        <v>160</v>
      </c>
      <c r="R84" s="23">
        <v>20</v>
      </c>
      <c r="S84" s="23">
        <v>86.03</v>
      </c>
      <c r="T84" s="23">
        <v>3.17</v>
      </c>
      <c r="U84" s="23">
        <v>20</v>
      </c>
      <c r="V84" s="23">
        <v>88.16</v>
      </c>
      <c r="W84" s="23">
        <v>4.4400000000000004</v>
      </c>
      <c r="X84" s="16"/>
      <c r="Y84" s="16"/>
      <c r="Z84" s="16"/>
      <c r="AA84" s="16"/>
      <c r="AB84" s="16"/>
      <c r="AC84" s="16" t="s">
        <v>380</v>
      </c>
      <c r="AD84" s="23"/>
    </row>
    <row r="85" spans="1:30" s="58" customFormat="1" x14ac:dyDescent="0.3">
      <c r="A85" s="68">
        <v>6580</v>
      </c>
      <c r="B85" s="43" t="str">
        <f>VLOOKUP(A85,'1_문헌특성'!C:AQ,2,0)</f>
        <v>Picelli (2013)</v>
      </c>
      <c r="C85" s="43" t="str">
        <f>VLOOKUP(A85,'1_문헌특성'!C:AQ,3,0)</f>
        <v>RCT</v>
      </c>
      <c r="D85" s="44" t="str">
        <f>VLOOKUP(A85, '1_문헌특성'!C:AQ, 8, 0)</f>
        <v>2.파킨슨병</v>
      </c>
      <c r="E85" s="43">
        <f>VLOOKUP(A85, '1_문헌특성'!C:AQ, 9, 0)</f>
        <v>0</v>
      </c>
      <c r="F85" s="44" t="str">
        <f>VLOOKUP(A85, '1_문헌특성'!C:AQ, 27, 0)</f>
        <v>Robotic gait training</v>
      </c>
      <c r="G85" s="44">
        <f>VLOOKUP(A85, '1_문헌특성'!C:AQ, 28, 0)</f>
        <v>1</v>
      </c>
      <c r="H85" s="44">
        <f>VLOOKUP(A85, '1_문헌특성'!C:AQ, 29, 0)</f>
        <v>2</v>
      </c>
      <c r="I85" s="44" t="str">
        <f>VLOOKUP(A85, '1_문헌특성'!C:AQ, 30, 0)</f>
        <v>GT1</v>
      </c>
      <c r="J85" s="91" t="s">
        <v>368</v>
      </c>
      <c r="K85" s="23"/>
      <c r="L85" s="23"/>
      <c r="M85" s="23" t="s">
        <v>372</v>
      </c>
      <c r="N85" s="23" t="s">
        <v>378</v>
      </c>
      <c r="O85" s="24"/>
      <c r="P85" s="22" t="str">
        <f>VLOOKUP(A85,'1_문헌특성'!C:AQ,40,0)</f>
        <v>추적관찰 3개월</v>
      </c>
      <c r="Q85" s="23" t="s">
        <v>160</v>
      </c>
      <c r="R85" s="23"/>
      <c r="S85" s="23"/>
      <c r="T85" s="23"/>
      <c r="U85" s="23">
        <v>20</v>
      </c>
      <c r="V85" s="23">
        <v>82.76</v>
      </c>
      <c r="W85" s="23">
        <v>14.58</v>
      </c>
      <c r="X85" s="16"/>
      <c r="Y85" s="16"/>
      <c r="Z85" s="16"/>
      <c r="AA85" s="16"/>
      <c r="AB85" s="16"/>
      <c r="AC85" s="16" t="s">
        <v>380</v>
      </c>
      <c r="AD85" s="23"/>
    </row>
    <row r="86" spans="1:30" s="58" customFormat="1" x14ac:dyDescent="0.3">
      <c r="A86" s="68">
        <v>6580</v>
      </c>
      <c r="B86" s="43" t="str">
        <f>VLOOKUP(A86,'1_문헌특성'!C:AQ,2,0)</f>
        <v>Picelli (2013)</v>
      </c>
      <c r="C86" s="43" t="str">
        <f>VLOOKUP(A86,'1_문헌특성'!C:AQ,3,0)</f>
        <v>RCT</v>
      </c>
      <c r="D86" s="44" t="str">
        <f>VLOOKUP(A86, '1_문헌특성'!C:AQ, 8, 0)</f>
        <v>2.파킨슨병</v>
      </c>
      <c r="E86" s="43">
        <f>VLOOKUP(A86, '1_문헌특성'!C:AQ, 9, 0)</f>
        <v>0</v>
      </c>
      <c r="F86" s="44" t="str">
        <f>VLOOKUP(A86, '1_문헌특성'!C:AQ, 27, 0)</f>
        <v>Robotic gait training</v>
      </c>
      <c r="G86" s="44">
        <f>VLOOKUP(A86, '1_문헌특성'!C:AQ, 28, 0)</f>
        <v>1</v>
      </c>
      <c r="H86" s="44">
        <f>VLOOKUP(A86, '1_문헌특성'!C:AQ, 29, 0)</f>
        <v>2</v>
      </c>
      <c r="I86" s="44" t="str">
        <f>VLOOKUP(A86, '1_문헌특성'!C:AQ, 30, 0)</f>
        <v>GT1</v>
      </c>
      <c r="J86" s="44" t="str">
        <f>VLOOKUP(A86, '1_문헌특성'!C:AQ, 33, 0)</f>
        <v>트레드밀(체중지원 없이)</v>
      </c>
      <c r="K86" s="23"/>
      <c r="L86" s="23"/>
      <c r="M86" s="23" t="s">
        <v>373</v>
      </c>
      <c r="N86" s="23"/>
      <c r="O86" s="24"/>
      <c r="P86" s="22" t="str">
        <f>VLOOKUP(A86,'1_문헌특성'!C:AQ,40,0)</f>
        <v>추적관찰 3개월</v>
      </c>
      <c r="Q86" s="23" t="s">
        <v>160</v>
      </c>
      <c r="R86" s="23">
        <v>20</v>
      </c>
      <c r="S86" s="23">
        <v>1.78</v>
      </c>
      <c r="T86" s="23">
        <v>0.42</v>
      </c>
      <c r="U86" s="23">
        <v>20</v>
      </c>
      <c r="V86" s="23">
        <v>1.77</v>
      </c>
      <c r="W86" s="23">
        <v>0.21</v>
      </c>
      <c r="X86" s="16"/>
      <c r="Y86" s="16"/>
      <c r="Z86" s="16"/>
      <c r="AA86" s="16"/>
      <c r="AB86" s="16"/>
      <c r="AC86" s="16" t="s">
        <v>380</v>
      </c>
      <c r="AD86" s="23"/>
    </row>
    <row r="87" spans="1:30" s="58" customFormat="1" x14ac:dyDescent="0.3">
      <c r="A87" s="68">
        <v>6580</v>
      </c>
      <c r="B87" s="43" t="str">
        <f>VLOOKUP(A87,'1_문헌특성'!C:AQ,2,0)</f>
        <v>Picelli (2013)</v>
      </c>
      <c r="C87" s="43" t="str">
        <f>VLOOKUP(A87,'1_문헌특성'!C:AQ,3,0)</f>
        <v>RCT</v>
      </c>
      <c r="D87" s="44" t="str">
        <f>VLOOKUP(A87, '1_문헌특성'!C:AQ, 8, 0)</f>
        <v>2.파킨슨병</v>
      </c>
      <c r="E87" s="43">
        <f>VLOOKUP(A87, '1_문헌특성'!C:AQ, 9, 0)</f>
        <v>0</v>
      </c>
      <c r="F87" s="44" t="str">
        <f>VLOOKUP(A87, '1_문헌특성'!C:AQ, 27, 0)</f>
        <v>Robotic gait training</v>
      </c>
      <c r="G87" s="44">
        <f>VLOOKUP(A87, '1_문헌특성'!C:AQ, 28, 0)</f>
        <v>1</v>
      </c>
      <c r="H87" s="44">
        <f>VLOOKUP(A87, '1_문헌특성'!C:AQ, 29, 0)</f>
        <v>2</v>
      </c>
      <c r="I87" s="44" t="str">
        <f>VLOOKUP(A87, '1_문헌특성'!C:AQ, 30, 0)</f>
        <v>GT1</v>
      </c>
      <c r="J87" s="91" t="s">
        <v>368</v>
      </c>
      <c r="K87" s="23"/>
      <c r="L87" s="23"/>
      <c r="M87" s="23" t="s">
        <v>373</v>
      </c>
      <c r="O87" s="24"/>
      <c r="P87" s="22" t="str">
        <f>VLOOKUP(A87,'1_문헌특성'!C:AQ,40,0)</f>
        <v>추적관찰 3개월</v>
      </c>
      <c r="Q87" s="23" t="s">
        <v>160</v>
      </c>
      <c r="R87" s="23"/>
      <c r="S87" s="23"/>
      <c r="T87" s="23"/>
      <c r="U87" s="23">
        <v>20</v>
      </c>
      <c r="V87" s="23">
        <v>1.51</v>
      </c>
      <c r="W87" s="23">
        <v>0.51</v>
      </c>
      <c r="X87" s="16"/>
      <c r="Y87" s="16"/>
      <c r="Z87" s="16"/>
      <c r="AA87" s="16"/>
      <c r="AB87" s="16"/>
      <c r="AC87" s="16" t="s">
        <v>380</v>
      </c>
      <c r="AD87" s="23"/>
    </row>
    <row r="88" spans="1:30" s="58" customFormat="1" x14ac:dyDescent="0.3">
      <c r="A88" s="68">
        <v>6580</v>
      </c>
      <c r="B88" s="43" t="str">
        <f>VLOOKUP(A88,'1_문헌특성'!C:AQ,2,0)</f>
        <v>Picelli (2013)</v>
      </c>
      <c r="C88" s="43" t="str">
        <f>VLOOKUP(A88,'1_문헌특성'!C:AQ,3,0)</f>
        <v>RCT</v>
      </c>
      <c r="D88" s="44" t="str">
        <f>VLOOKUP(A88, '1_문헌특성'!C:AQ, 8, 0)</f>
        <v>2.파킨슨병</v>
      </c>
      <c r="E88" s="43">
        <f>VLOOKUP(A88, '1_문헌특성'!C:AQ, 9, 0)</f>
        <v>0</v>
      </c>
      <c r="F88" s="44" t="str">
        <f>VLOOKUP(A88, '1_문헌특성'!C:AQ, 27, 0)</f>
        <v>Robotic gait training</v>
      </c>
      <c r="G88" s="44">
        <f>VLOOKUP(A88, '1_문헌특성'!C:AQ, 28, 0)</f>
        <v>1</v>
      </c>
      <c r="H88" s="44">
        <f>VLOOKUP(A88, '1_문헌특성'!C:AQ, 29, 0)</f>
        <v>2</v>
      </c>
      <c r="I88" s="44" t="str">
        <f>VLOOKUP(A88, '1_문헌특성'!C:AQ, 30, 0)</f>
        <v>GT1</v>
      </c>
      <c r="J88" s="44" t="str">
        <f>VLOOKUP(A88, '1_문헌특성'!C:AQ, 33, 0)</f>
        <v>트레드밀(체중지원 없이)</v>
      </c>
      <c r="K88" s="23"/>
      <c r="L88" s="23"/>
      <c r="M88" s="23" t="s">
        <v>374</v>
      </c>
      <c r="N88" s="23" t="s">
        <v>167</v>
      </c>
      <c r="O88" s="24"/>
      <c r="P88" s="22" t="str">
        <f>VLOOKUP(A88,'1_문헌특성'!C:AQ,40,0)</f>
        <v>추적관찰 3개월</v>
      </c>
      <c r="Q88" s="23" t="s">
        <v>160</v>
      </c>
      <c r="R88" s="23">
        <v>20</v>
      </c>
      <c r="S88" s="23">
        <v>6.55</v>
      </c>
      <c r="T88" s="23">
        <v>6.95</v>
      </c>
      <c r="U88" s="23">
        <v>20</v>
      </c>
      <c r="V88" s="23">
        <v>6.09</v>
      </c>
      <c r="W88" s="23">
        <v>2.4300000000000002</v>
      </c>
      <c r="X88" s="16"/>
      <c r="Y88" s="16"/>
      <c r="Z88" s="16"/>
      <c r="AA88" s="16"/>
      <c r="AB88" s="16"/>
      <c r="AC88" s="16" t="s">
        <v>380</v>
      </c>
      <c r="AD88" s="23"/>
    </row>
    <row r="89" spans="1:30" s="58" customFormat="1" x14ac:dyDescent="0.3">
      <c r="A89" s="68">
        <v>6580</v>
      </c>
      <c r="B89" s="43" t="str">
        <f>VLOOKUP(A89,'1_문헌특성'!C:AQ,2,0)</f>
        <v>Picelli (2013)</v>
      </c>
      <c r="C89" s="43" t="str">
        <f>VLOOKUP(A89,'1_문헌특성'!C:AQ,3,0)</f>
        <v>RCT</v>
      </c>
      <c r="D89" s="44" t="str">
        <f>VLOOKUP(A89, '1_문헌특성'!C:AQ, 8, 0)</f>
        <v>2.파킨슨병</v>
      </c>
      <c r="E89" s="43">
        <f>VLOOKUP(A89, '1_문헌특성'!C:AQ, 9, 0)</f>
        <v>0</v>
      </c>
      <c r="F89" s="44" t="str">
        <f>VLOOKUP(A89, '1_문헌특성'!C:AQ, 27, 0)</f>
        <v>Robotic gait training</v>
      </c>
      <c r="G89" s="44">
        <f>VLOOKUP(A89, '1_문헌특성'!C:AQ, 28, 0)</f>
        <v>1</v>
      </c>
      <c r="H89" s="44">
        <f>VLOOKUP(A89, '1_문헌특성'!C:AQ, 29, 0)</f>
        <v>2</v>
      </c>
      <c r="I89" s="44" t="str">
        <f>VLOOKUP(A89, '1_문헌특성'!C:AQ, 30, 0)</f>
        <v>GT1</v>
      </c>
      <c r="J89" s="91" t="s">
        <v>368</v>
      </c>
      <c r="K89" s="23"/>
      <c r="L89" s="23"/>
      <c r="M89" s="23" t="s">
        <v>374</v>
      </c>
      <c r="N89" s="23" t="s">
        <v>167</v>
      </c>
      <c r="O89" s="24"/>
      <c r="P89" s="22" t="str">
        <f>VLOOKUP(A89,'1_문헌특성'!C:AQ,40,0)</f>
        <v>추적관찰 3개월</v>
      </c>
      <c r="Q89" s="23" t="s">
        <v>160</v>
      </c>
      <c r="R89" s="23"/>
      <c r="S89" s="23"/>
      <c r="T89" s="23"/>
      <c r="U89" s="23">
        <v>20</v>
      </c>
      <c r="V89" s="23">
        <v>6.09</v>
      </c>
      <c r="W89" s="23">
        <v>7.15</v>
      </c>
      <c r="X89" s="16"/>
      <c r="Y89" s="16"/>
      <c r="Z89" s="16"/>
      <c r="AA89" s="16"/>
      <c r="AB89" s="16"/>
      <c r="AC89" s="16" t="s">
        <v>380</v>
      </c>
      <c r="AD89" s="23"/>
    </row>
    <row r="90" spans="1:30" s="58" customFormat="1" x14ac:dyDescent="0.3">
      <c r="A90" s="68">
        <v>6580</v>
      </c>
      <c r="B90" s="43" t="str">
        <f>VLOOKUP(A90,'1_문헌특성'!C:AQ,2,0)</f>
        <v>Picelli (2013)</v>
      </c>
      <c r="C90" s="43" t="str">
        <f>VLOOKUP(A90,'1_문헌특성'!C:AQ,3,0)</f>
        <v>RCT</v>
      </c>
      <c r="D90" s="44" t="str">
        <f>VLOOKUP(A90, '1_문헌특성'!C:AQ, 8, 0)</f>
        <v>2.파킨슨병</v>
      </c>
      <c r="E90" s="43">
        <f>VLOOKUP(A90, '1_문헌특성'!C:AQ, 9, 0)</f>
        <v>0</v>
      </c>
      <c r="F90" s="44" t="str">
        <f>VLOOKUP(A90, '1_문헌특성'!C:AQ, 27, 0)</f>
        <v>Robotic gait training</v>
      </c>
      <c r="G90" s="44">
        <f>VLOOKUP(A90, '1_문헌특성'!C:AQ, 28, 0)</f>
        <v>1</v>
      </c>
      <c r="H90" s="44">
        <f>VLOOKUP(A90, '1_문헌특성'!C:AQ, 29, 0)</f>
        <v>2</v>
      </c>
      <c r="I90" s="44" t="str">
        <f>VLOOKUP(A90, '1_문헌특성'!C:AQ, 30, 0)</f>
        <v>GT1</v>
      </c>
      <c r="J90" s="44" t="str">
        <f>VLOOKUP(A90, '1_문헌특성'!C:AQ, 33, 0)</f>
        <v>트레드밀(체중지원 없이)</v>
      </c>
      <c r="K90" s="23"/>
      <c r="L90" s="23"/>
      <c r="M90" s="23" t="s">
        <v>375</v>
      </c>
      <c r="N90" s="23" t="s">
        <v>165</v>
      </c>
      <c r="O90" s="24"/>
      <c r="P90" s="22" t="str">
        <f>VLOOKUP(A90,'1_문헌특성'!C:AQ,40,0)</f>
        <v>추적관찰 3개월</v>
      </c>
      <c r="Q90" s="23" t="s">
        <v>160</v>
      </c>
      <c r="R90" s="23">
        <v>20</v>
      </c>
      <c r="S90" s="23">
        <v>53.4</v>
      </c>
      <c r="T90" s="23">
        <v>3.3</v>
      </c>
      <c r="U90" s="23">
        <v>20</v>
      </c>
      <c r="V90" s="23">
        <v>50.7</v>
      </c>
      <c r="W90" s="23">
        <v>3.85</v>
      </c>
      <c r="X90" s="16"/>
      <c r="Y90" s="16"/>
      <c r="Z90" s="16"/>
      <c r="AA90" s="16"/>
      <c r="AB90" s="16"/>
      <c r="AC90" s="16" t="s">
        <v>380</v>
      </c>
      <c r="AD90" s="23"/>
    </row>
    <row r="91" spans="1:30" s="58" customFormat="1" x14ac:dyDescent="0.3">
      <c r="A91" s="68">
        <v>6580</v>
      </c>
      <c r="B91" s="43" t="str">
        <f>VLOOKUP(A91,'1_문헌특성'!C:AQ,2,0)</f>
        <v>Picelli (2013)</v>
      </c>
      <c r="C91" s="43" t="str">
        <f>VLOOKUP(A91,'1_문헌특성'!C:AQ,3,0)</f>
        <v>RCT</v>
      </c>
      <c r="D91" s="44" t="str">
        <f>VLOOKUP(A91, '1_문헌특성'!C:AQ, 8, 0)</f>
        <v>2.파킨슨병</v>
      </c>
      <c r="E91" s="43">
        <f>VLOOKUP(A91, '1_문헌특성'!C:AQ, 9, 0)</f>
        <v>0</v>
      </c>
      <c r="F91" s="44" t="str">
        <f>VLOOKUP(A91, '1_문헌특성'!C:AQ, 27, 0)</f>
        <v>Robotic gait training</v>
      </c>
      <c r="G91" s="44">
        <f>VLOOKUP(A91, '1_문헌특성'!C:AQ, 28, 0)</f>
        <v>1</v>
      </c>
      <c r="H91" s="44">
        <f>VLOOKUP(A91, '1_문헌특성'!C:AQ, 29, 0)</f>
        <v>2</v>
      </c>
      <c r="I91" s="44" t="str">
        <f>VLOOKUP(A91, '1_문헌특성'!C:AQ, 30, 0)</f>
        <v>GT1</v>
      </c>
      <c r="J91" s="91" t="s">
        <v>368</v>
      </c>
      <c r="K91" s="23"/>
      <c r="L91" s="23"/>
      <c r="M91" s="23" t="s">
        <v>375</v>
      </c>
      <c r="N91" s="23" t="s">
        <v>165</v>
      </c>
      <c r="O91" s="24"/>
      <c r="P91" s="22" t="str">
        <f>VLOOKUP(A91,'1_문헌특성'!C:AQ,40,0)</f>
        <v>추적관찰 3개월</v>
      </c>
      <c r="Q91" s="23" t="s">
        <v>160</v>
      </c>
      <c r="R91" s="23"/>
      <c r="S91" s="23"/>
      <c r="T91" s="23"/>
      <c r="U91" s="23">
        <v>20</v>
      </c>
      <c r="V91" s="23">
        <v>47.35</v>
      </c>
      <c r="W91" s="23">
        <v>5.28</v>
      </c>
      <c r="X91" s="16"/>
      <c r="Y91" s="16"/>
      <c r="Z91" s="16"/>
      <c r="AA91" s="16"/>
      <c r="AB91" s="16"/>
      <c r="AC91" s="16" t="s">
        <v>380</v>
      </c>
      <c r="AD91" s="23"/>
    </row>
    <row r="92" spans="1:30" s="58" customFormat="1" x14ac:dyDescent="0.3">
      <c r="A92" s="68">
        <v>6580</v>
      </c>
      <c r="B92" s="43" t="str">
        <f>VLOOKUP(A92,'1_문헌특성'!C:AQ,2,0)</f>
        <v>Picelli (2013)</v>
      </c>
      <c r="C92" s="43" t="str">
        <f>VLOOKUP(A92,'1_문헌특성'!C:AQ,3,0)</f>
        <v>RCT</v>
      </c>
      <c r="D92" s="44" t="str">
        <f>VLOOKUP(A92, '1_문헌특성'!C:AQ, 8, 0)</f>
        <v>2.파킨슨병</v>
      </c>
      <c r="E92" s="43">
        <f>VLOOKUP(A92, '1_문헌특성'!C:AQ, 9, 0)</f>
        <v>0</v>
      </c>
      <c r="F92" s="44" t="str">
        <f>VLOOKUP(A92, '1_문헌특성'!C:AQ, 27, 0)</f>
        <v>Robotic gait training</v>
      </c>
      <c r="G92" s="44">
        <f>VLOOKUP(A92, '1_문헌특성'!C:AQ, 28, 0)</f>
        <v>1</v>
      </c>
      <c r="H92" s="44">
        <f>VLOOKUP(A92, '1_문헌특성'!C:AQ, 29, 0)</f>
        <v>2</v>
      </c>
      <c r="I92" s="44" t="str">
        <f>VLOOKUP(A92, '1_문헌특성'!C:AQ, 30, 0)</f>
        <v>GT1</v>
      </c>
      <c r="J92" s="44" t="str">
        <f>VLOOKUP(A92, '1_문헌특성'!C:AQ, 33, 0)</f>
        <v>트레드밀(체중지원 없이)</v>
      </c>
      <c r="K92" s="23"/>
      <c r="L92" s="23"/>
      <c r="M92" s="23" t="s">
        <v>376</v>
      </c>
      <c r="N92" s="23" t="s">
        <v>165</v>
      </c>
      <c r="O92" s="24"/>
      <c r="P92" s="22" t="str">
        <f>VLOOKUP(A92,'1_문헌특성'!C:AQ,40,0)</f>
        <v>추적관찰 3개월</v>
      </c>
      <c r="Q92" s="23" t="s">
        <v>160</v>
      </c>
      <c r="R92" s="23">
        <v>20</v>
      </c>
      <c r="S92" s="23">
        <v>38.200000000000003</v>
      </c>
      <c r="T92" s="23">
        <v>10.62</v>
      </c>
      <c r="U92" s="23">
        <v>20</v>
      </c>
      <c r="V92" s="23">
        <v>41.85</v>
      </c>
      <c r="W92" s="23">
        <v>12.74</v>
      </c>
      <c r="X92" s="16"/>
      <c r="Y92" s="16"/>
      <c r="Z92" s="16"/>
      <c r="AA92" s="16"/>
      <c r="AB92" s="16"/>
      <c r="AC92" s="16" t="s">
        <v>380</v>
      </c>
      <c r="AD92" s="23"/>
    </row>
    <row r="93" spans="1:30" s="58" customFormat="1" x14ac:dyDescent="0.3">
      <c r="A93" s="68">
        <v>6580</v>
      </c>
      <c r="B93" s="43" t="str">
        <f>VLOOKUP(A93,'1_문헌특성'!C:AQ,2,0)</f>
        <v>Picelli (2013)</v>
      </c>
      <c r="C93" s="43" t="str">
        <f>VLOOKUP(A93,'1_문헌특성'!C:AQ,3,0)</f>
        <v>RCT</v>
      </c>
      <c r="D93" s="44" t="str">
        <f>VLOOKUP(A93, '1_문헌특성'!C:AQ, 8, 0)</f>
        <v>2.파킨슨병</v>
      </c>
      <c r="E93" s="43">
        <f>VLOOKUP(A93, '1_문헌특성'!C:AQ, 9, 0)</f>
        <v>0</v>
      </c>
      <c r="F93" s="44" t="str">
        <f>VLOOKUP(A93, '1_문헌특성'!C:AQ, 27, 0)</f>
        <v>Robotic gait training</v>
      </c>
      <c r="G93" s="44">
        <f>VLOOKUP(A93, '1_문헌특성'!C:AQ, 28, 0)</f>
        <v>1</v>
      </c>
      <c r="H93" s="44">
        <f>VLOOKUP(A93, '1_문헌특성'!C:AQ, 29, 0)</f>
        <v>2</v>
      </c>
      <c r="I93" s="44" t="str">
        <f>VLOOKUP(A93, '1_문헌특성'!C:AQ, 30, 0)</f>
        <v>GT1</v>
      </c>
      <c r="J93" s="91" t="s">
        <v>368</v>
      </c>
      <c r="K93" s="23"/>
      <c r="L93" s="23"/>
      <c r="M93" s="23" t="s">
        <v>376</v>
      </c>
      <c r="N93" s="23" t="s">
        <v>165</v>
      </c>
      <c r="O93" s="24"/>
      <c r="P93" s="22" t="str">
        <f>VLOOKUP(A93,'1_문헌특성'!C:AQ,40,0)</f>
        <v>추적관찰 3개월</v>
      </c>
      <c r="Q93" s="23" t="s">
        <v>160</v>
      </c>
      <c r="R93" s="23"/>
      <c r="S93" s="23"/>
      <c r="T93" s="23"/>
      <c r="U93" s="23">
        <v>20</v>
      </c>
      <c r="V93" s="23">
        <v>50.8</v>
      </c>
      <c r="W93" s="23">
        <v>8.66</v>
      </c>
      <c r="X93" s="16"/>
      <c r="Y93" s="16"/>
      <c r="Z93" s="16"/>
      <c r="AA93" s="16"/>
      <c r="AB93" s="16"/>
      <c r="AC93" s="16" t="s">
        <v>380</v>
      </c>
      <c r="AD93" s="23"/>
    </row>
    <row r="94" spans="1:30" s="58" customFormat="1" x14ac:dyDescent="0.3">
      <c r="A94" s="68">
        <v>6580</v>
      </c>
      <c r="B94" s="43" t="str">
        <f>VLOOKUP(A94,'1_문헌특성'!C:AQ,2,0)</f>
        <v>Picelli (2013)</v>
      </c>
      <c r="C94" s="43" t="str">
        <f>VLOOKUP(A94,'1_문헌특성'!C:AQ,3,0)</f>
        <v>RCT</v>
      </c>
      <c r="D94" s="44" t="str">
        <f>VLOOKUP(A94, '1_문헌특성'!C:AQ, 8, 0)</f>
        <v>2.파킨슨병</v>
      </c>
      <c r="E94" s="43">
        <f>VLOOKUP(A94, '1_문헌특성'!C:AQ, 9, 0)</f>
        <v>0</v>
      </c>
      <c r="F94" s="44" t="str">
        <f>VLOOKUP(A94, '1_문헌특성'!C:AQ, 27, 0)</f>
        <v>Robotic gait training</v>
      </c>
      <c r="G94" s="44">
        <f>VLOOKUP(A94, '1_문헌특성'!C:AQ, 28, 0)</f>
        <v>1</v>
      </c>
      <c r="H94" s="44">
        <f>VLOOKUP(A94, '1_문헌특성'!C:AQ, 29, 0)</f>
        <v>2</v>
      </c>
      <c r="I94" s="44" t="str">
        <f>VLOOKUP(A94, '1_문헌특성'!C:AQ, 30, 0)</f>
        <v>GT1</v>
      </c>
      <c r="J94" s="44" t="str">
        <f>VLOOKUP(A94, '1_문헌특성'!C:AQ, 33, 0)</f>
        <v>트레드밀(체중지원 없이)</v>
      </c>
      <c r="K94" s="23"/>
      <c r="L94" s="23"/>
      <c r="M94" s="23" t="s">
        <v>377</v>
      </c>
      <c r="N94" s="23" t="s">
        <v>165</v>
      </c>
      <c r="O94" s="24"/>
      <c r="P94" s="22" t="str">
        <f>VLOOKUP(A94,'1_문헌특성'!C:AQ,40,0)</f>
        <v>추적관찰 3개월</v>
      </c>
      <c r="Q94" s="23" t="s">
        <v>160</v>
      </c>
      <c r="R94" s="23">
        <v>20</v>
      </c>
      <c r="S94" s="23">
        <v>30.95</v>
      </c>
      <c r="T94" s="23">
        <v>6.96</v>
      </c>
      <c r="U94" s="23">
        <v>20</v>
      </c>
      <c r="V94" s="23">
        <v>34.049999999999997</v>
      </c>
      <c r="W94" s="23">
        <v>8.9600000000000009</v>
      </c>
      <c r="X94" s="16"/>
      <c r="Y94" s="16"/>
      <c r="Z94" s="16"/>
      <c r="AA94" s="16"/>
      <c r="AB94" s="16"/>
      <c r="AC94" s="16" t="s">
        <v>380</v>
      </c>
      <c r="AD94" s="23"/>
    </row>
    <row r="95" spans="1:30" s="58" customFormat="1" x14ac:dyDescent="0.3">
      <c r="A95" s="68">
        <v>6580</v>
      </c>
      <c r="B95" s="43" t="str">
        <f>VLOOKUP(A95,'1_문헌특성'!C:AQ,2,0)</f>
        <v>Picelli (2013)</v>
      </c>
      <c r="C95" s="43" t="str">
        <f>VLOOKUP(A95,'1_문헌특성'!C:AQ,3,0)</f>
        <v>RCT</v>
      </c>
      <c r="D95" s="44" t="str">
        <f>VLOOKUP(A95, '1_문헌특성'!C:AQ, 8, 0)</f>
        <v>2.파킨슨병</v>
      </c>
      <c r="E95" s="43">
        <f>VLOOKUP(A95, '1_문헌특성'!C:AQ, 9, 0)</f>
        <v>0</v>
      </c>
      <c r="F95" s="44" t="str">
        <f>VLOOKUP(A95, '1_문헌특성'!C:AQ, 27, 0)</f>
        <v>Robotic gait training</v>
      </c>
      <c r="G95" s="44">
        <f>VLOOKUP(A95, '1_문헌특성'!C:AQ, 28, 0)</f>
        <v>1</v>
      </c>
      <c r="H95" s="44">
        <f>VLOOKUP(A95, '1_문헌특성'!C:AQ, 29, 0)</f>
        <v>2</v>
      </c>
      <c r="I95" s="44" t="str">
        <f>VLOOKUP(A95, '1_문헌특성'!C:AQ, 30, 0)</f>
        <v>GT1</v>
      </c>
      <c r="J95" s="91" t="s">
        <v>368</v>
      </c>
      <c r="K95" s="23"/>
      <c r="L95" s="23"/>
      <c r="M95" s="23" t="s">
        <v>377</v>
      </c>
      <c r="N95" s="23" t="s">
        <v>165</v>
      </c>
      <c r="O95" s="24"/>
      <c r="P95" s="22" t="str">
        <f>VLOOKUP(A95,'1_문헌특성'!C:AQ,40,0)</f>
        <v>추적관찰 3개월</v>
      </c>
      <c r="Q95" s="23" t="s">
        <v>160</v>
      </c>
      <c r="R95" s="23"/>
      <c r="S95" s="23"/>
      <c r="T95" s="23"/>
      <c r="U95" s="23">
        <v>20</v>
      </c>
      <c r="V95" s="23">
        <v>38.049999999999997</v>
      </c>
      <c r="W95" s="23">
        <v>8</v>
      </c>
      <c r="X95" s="16"/>
      <c r="Y95" s="16"/>
      <c r="Z95" s="16"/>
      <c r="AA95" s="16"/>
      <c r="AB95" s="16"/>
      <c r="AC95" s="16" t="s">
        <v>380</v>
      </c>
      <c r="AD95" s="23"/>
    </row>
    <row r="96" spans="1:30" s="58" customFormat="1" x14ac:dyDescent="0.3">
      <c r="A96" s="68">
        <v>6580</v>
      </c>
      <c r="B96" s="43" t="str">
        <f>VLOOKUP(A96,'1_문헌특성'!C:AQ,2,0)</f>
        <v>Picelli (2013)</v>
      </c>
      <c r="C96" s="43" t="str">
        <f>VLOOKUP(A96,'1_문헌특성'!C:AQ,3,0)</f>
        <v>RCT</v>
      </c>
      <c r="D96" s="44" t="str">
        <f>VLOOKUP(A96, '1_문헌특성'!C:AQ, 8, 0)</f>
        <v>2.파킨슨병</v>
      </c>
      <c r="E96" s="43">
        <f>VLOOKUP(A96, '1_문헌특성'!C:AQ, 9, 0)</f>
        <v>0</v>
      </c>
      <c r="F96" s="44" t="str">
        <f>VLOOKUP(A96, '1_문헌특성'!C:AQ, 27, 0)</f>
        <v>Robotic gait training</v>
      </c>
      <c r="G96" s="44">
        <f>VLOOKUP(A96, '1_문헌특성'!C:AQ, 28, 0)</f>
        <v>1</v>
      </c>
      <c r="H96" s="44">
        <f>VLOOKUP(A96, '1_문헌특성'!C:AQ, 29, 0)</f>
        <v>2</v>
      </c>
      <c r="I96" s="44" t="str">
        <f>VLOOKUP(A96, '1_문헌특성'!C:AQ, 30, 0)</f>
        <v>GT1</v>
      </c>
      <c r="J96" s="44" t="str">
        <f>VLOOKUP(A96, '1_문헌특성'!C:AQ, 33, 0)</f>
        <v>트레드밀(체중지원 없이)</v>
      </c>
      <c r="K96" s="23"/>
      <c r="L96" s="23"/>
      <c r="M96" s="23" t="s">
        <v>369</v>
      </c>
      <c r="N96" s="23" t="s">
        <v>111</v>
      </c>
      <c r="O96" s="24"/>
      <c r="P96" s="22" t="str">
        <f>VLOOKUP(A96,'1_문헌특성'!C:AQ,40,0)</f>
        <v>추적관찰 3개월</v>
      </c>
      <c r="Q96" s="23" t="s">
        <v>162</v>
      </c>
      <c r="R96" s="23">
        <v>20</v>
      </c>
      <c r="S96" s="23">
        <v>1.33</v>
      </c>
      <c r="T96" s="23">
        <v>0.1</v>
      </c>
      <c r="U96" s="23">
        <v>20</v>
      </c>
      <c r="V96" s="23">
        <v>1.26</v>
      </c>
      <c r="W96" s="23">
        <v>0.16</v>
      </c>
      <c r="X96" s="16"/>
      <c r="Y96" s="16"/>
      <c r="Z96" s="16"/>
      <c r="AA96" s="16"/>
      <c r="AB96" s="16"/>
      <c r="AC96" s="16" t="s">
        <v>380</v>
      </c>
      <c r="AD96" s="23"/>
    </row>
    <row r="97" spans="1:30" s="58" customFormat="1" x14ac:dyDescent="0.3">
      <c r="A97" s="68">
        <v>6580</v>
      </c>
      <c r="B97" s="43" t="str">
        <f>VLOOKUP(A97,'1_문헌특성'!C:AQ,2,0)</f>
        <v>Picelli (2013)</v>
      </c>
      <c r="C97" s="43" t="str">
        <f>VLOOKUP(A97,'1_문헌특성'!C:AQ,3,0)</f>
        <v>RCT</v>
      </c>
      <c r="D97" s="44" t="str">
        <f>VLOOKUP(A97, '1_문헌특성'!C:AQ, 8, 0)</f>
        <v>2.파킨슨병</v>
      </c>
      <c r="E97" s="43">
        <f>VLOOKUP(A97, '1_문헌특성'!C:AQ, 9, 0)</f>
        <v>0</v>
      </c>
      <c r="F97" s="44" t="str">
        <f>VLOOKUP(A97, '1_문헌특성'!C:AQ, 27, 0)</f>
        <v>Robotic gait training</v>
      </c>
      <c r="G97" s="44">
        <f>VLOOKUP(A97, '1_문헌특성'!C:AQ, 28, 0)</f>
        <v>1</v>
      </c>
      <c r="H97" s="44">
        <f>VLOOKUP(A97, '1_문헌특성'!C:AQ, 29, 0)</f>
        <v>2</v>
      </c>
      <c r="I97" s="44" t="str">
        <f>VLOOKUP(A97, '1_문헌특성'!C:AQ, 30, 0)</f>
        <v>GT1</v>
      </c>
      <c r="J97" s="91" t="s">
        <v>368</v>
      </c>
      <c r="K97" s="23"/>
      <c r="L97" s="23"/>
      <c r="M97" s="23" t="s">
        <v>369</v>
      </c>
      <c r="N97" s="23" t="s">
        <v>111</v>
      </c>
      <c r="O97" s="24"/>
      <c r="P97" s="22" t="str">
        <f>VLOOKUP(A97,'1_문헌특성'!C:AQ,40,0)</f>
        <v>추적관찰 3개월</v>
      </c>
      <c r="Q97" s="23" t="s">
        <v>162</v>
      </c>
      <c r="R97" s="23"/>
      <c r="S97" s="23"/>
      <c r="T97" s="23"/>
      <c r="U97" s="23">
        <v>20</v>
      </c>
      <c r="V97" s="23">
        <v>1.0900000000000001</v>
      </c>
      <c r="W97" s="23">
        <v>0.18</v>
      </c>
      <c r="X97" s="16"/>
      <c r="Y97" s="16"/>
      <c r="Z97" s="16"/>
      <c r="AA97" s="16"/>
      <c r="AB97" s="16"/>
      <c r="AC97" s="16" t="s">
        <v>380</v>
      </c>
      <c r="AD97" s="23"/>
    </row>
    <row r="98" spans="1:30" s="58" customFormat="1" x14ac:dyDescent="0.3">
      <c r="A98" s="68">
        <v>6580</v>
      </c>
      <c r="B98" s="43" t="str">
        <f>VLOOKUP(A98,'1_문헌특성'!C:AQ,2,0)</f>
        <v>Picelli (2013)</v>
      </c>
      <c r="C98" s="43" t="str">
        <f>VLOOKUP(A98,'1_문헌특성'!C:AQ,3,0)</f>
        <v>RCT</v>
      </c>
      <c r="D98" s="44" t="str">
        <f>VLOOKUP(A98, '1_문헌특성'!C:AQ, 8, 0)</f>
        <v>2.파킨슨병</v>
      </c>
      <c r="E98" s="43">
        <f>VLOOKUP(A98, '1_문헌특성'!C:AQ, 9, 0)</f>
        <v>0</v>
      </c>
      <c r="F98" s="44" t="str">
        <f>VLOOKUP(A98, '1_문헌특성'!C:AQ, 27, 0)</f>
        <v>Robotic gait training</v>
      </c>
      <c r="G98" s="44">
        <f>VLOOKUP(A98, '1_문헌특성'!C:AQ, 28, 0)</f>
        <v>1</v>
      </c>
      <c r="H98" s="44">
        <f>VLOOKUP(A98, '1_문헌특성'!C:AQ, 29, 0)</f>
        <v>2</v>
      </c>
      <c r="I98" s="44" t="str">
        <f>VLOOKUP(A98, '1_문헌특성'!C:AQ, 30, 0)</f>
        <v>GT1</v>
      </c>
      <c r="J98" s="44" t="str">
        <f>VLOOKUP(A98, '1_문헌특성'!C:AQ, 33, 0)</f>
        <v>트레드밀(체중지원 없이)</v>
      </c>
      <c r="K98" s="23"/>
      <c r="L98" s="23"/>
      <c r="M98" s="23" t="s">
        <v>370</v>
      </c>
      <c r="N98" s="23" t="s">
        <v>78</v>
      </c>
      <c r="O98" s="24"/>
      <c r="P98" s="22" t="str">
        <f>VLOOKUP(A98,'1_문헌특성'!C:AQ,40,0)</f>
        <v>추적관찰 3개월</v>
      </c>
      <c r="Q98" s="23" t="s">
        <v>162</v>
      </c>
      <c r="R98" s="23">
        <v>20</v>
      </c>
      <c r="S98" s="23">
        <v>398.95</v>
      </c>
      <c r="T98" s="23">
        <v>54.54</v>
      </c>
      <c r="U98" s="23">
        <v>20</v>
      </c>
      <c r="V98" s="23">
        <v>395.65</v>
      </c>
      <c r="W98" s="23">
        <v>64.53</v>
      </c>
      <c r="X98" s="16"/>
      <c r="Y98" s="16"/>
      <c r="Z98" s="16"/>
      <c r="AA98" s="16"/>
      <c r="AB98" s="16"/>
      <c r="AC98" s="16" t="s">
        <v>380</v>
      </c>
      <c r="AD98" s="23"/>
    </row>
    <row r="99" spans="1:30" s="58" customFormat="1" x14ac:dyDescent="0.3">
      <c r="A99" s="68">
        <v>6580</v>
      </c>
      <c r="B99" s="43" t="str">
        <f>VLOOKUP(A99,'1_문헌특성'!C:AQ,2,0)</f>
        <v>Picelli (2013)</v>
      </c>
      <c r="C99" s="43" t="str">
        <f>VLOOKUP(A99,'1_문헌특성'!C:AQ,3,0)</f>
        <v>RCT</v>
      </c>
      <c r="D99" s="44" t="str">
        <f>VLOOKUP(A99, '1_문헌특성'!C:AQ, 8, 0)</f>
        <v>2.파킨슨병</v>
      </c>
      <c r="E99" s="43">
        <f>VLOOKUP(A99, '1_문헌특성'!C:AQ, 9, 0)</f>
        <v>0</v>
      </c>
      <c r="F99" s="44" t="str">
        <f>VLOOKUP(A99, '1_문헌특성'!C:AQ, 27, 0)</f>
        <v>Robotic gait training</v>
      </c>
      <c r="G99" s="44">
        <f>VLOOKUP(A99, '1_문헌특성'!C:AQ, 28, 0)</f>
        <v>1</v>
      </c>
      <c r="H99" s="44">
        <f>VLOOKUP(A99, '1_문헌특성'!C:AQ, 29, 0)</f>
        <v>2</v>
      </c>
      <c r="I99" s="44" t="str">
        <f>VLOOKUP(A99, '1_문헌특성'!C:AQ, 30, 0)</f>
        <v>GT1</v>
      </c>
      <c r="J99" s="91" t="s">
        <v>368</v>
      </c>
      <c r="K99" s="23"/>
      <c r="L99" s="23"/>
      <c r="M99" s="23" t="s">
        <v>370</v>
      </c>
      <c r="N99" s="23" t="s">
        <v>78</v>
      </c>
      <c r="O99" s="24"/>
      <c r="P99" s="22" t="str">
        <f>VLOOKUP(A99,'1_문헌특성'!C:AQ,40,0)</f>
        <v>추적관찰 3개월</v>
      </c>
      <c r="Q99" s="23" t="s">
        <v>162</v>
      </c>
      <c r="R99" s="23"/>
      <c r="S99" s="23"/>
      <c r="T99" s="23"/>
      <c r="U99" s="23">
        <v>20</v>
      </c>
      <c r="V99" s="23">
        <v>325.10000000000002</v>
      </c>
      <c r="W99" s="23">
        <v>59.09</v>
      </c>
      <c r="X99" s="16"/>
      <c r="Y99" s="16"/>
      <c r="Z99" s="16"/>
      <c r="AA99" s="16"/>
      <c r="AB99" s="16"/>
      <c r="AC99" s="16" t="s">
        <v>380</v>
      </c>
      <c r="AD99" s="23"/>
    </row>
    <row r="100" spans="1:30" s="58" customFormat="1" x14ac:dyDescent="0.3">
      <c r="A100" s="68">
        <v>6580</v>
      </c>
      <c r="B100" s="43" t="str">
        <f>VLOOKUP(A100,'1_문헌특성'!C:AQ,2,0)</f>
        <v>Picelli (2013)</v>
      </c>
      <c r="C100" s="43" t="str">
        <f>VLOOKUP(A100,'1_문헌특성'!C:AQ,3,0)</f>
        <v>RCT</v>
      </c>
      <c r="D100" s="44" t="str">
        <f>VLOOKUP(A100, '1_문헌특성'!C:AQ, 8, 0)</f>
        <v>2.파킨슨병</v>
      </c>
      <c r="E100" s="43">
        <f>VLOOKUP(A100, '1_문헌특성'!C:AQ, 9, 0)</f>
        <v>0</v>
      </c>
      <c r="F100" s="44" t="str">
        <f>VLOOKUP(A100, '1_문헌특성'!C:AQ, 27, 0)</f>
        <v>Robotic gait training</v>
      </c>
      <c r="G100" s="44">
        <f>VLOOKUP(A100, '1_문헌특성'!C:AQ, 28, 0)</f>
        <v>1</v>
      </c>
      <c r="H100" s="44">
        <f>VLOOKUP(A100, '1_문헌특성'!C:AQ, 29, 0)</f>
        <v>2</v>
      </c>
      <c r="I100" s="44" t="str">
        <f>VLOOKUP(A100, '1_문헌특성'!C:AQ, 30, 0)</f>
        <v>GT1</v>
      </c>
      <c r="J100" s="44" t="str">
        <f>VLOOKUP(A100, '1_문헌특성'!C:AQ, 33, 0)</f>
        <v>트레드밀(체중지원 없이)</v>
      </c>
      <c r="K100" s="23"/>
      <c r="L100" s="23"/>
      <c r="M100" s="23" t="s">
        <v>371</v>
      </c>
      <c r="N100" s="23" t="s">
        <v>379</v>
      </c>
      <c r="O100" s="24"/>
      <c r="P100" s="22" t="str">
        <f>VLOOKUP(A100,'1_문헌특성'!C:AQ,40,0)</f>
        <v>추적관찰 3개월</v>
      </c>
      <c r="Q100" s="23" t="s">
        <v>162</v>
      </c>
      <c r="R100" s="23">
        <v>20</v>
      </c>
      <c r="S100" s="23">
        <v>94.95</v>
      </c>
      <c r="T100" s="23">
        <v>5.0199999999999996</v>
      </c>
      <c r="U100" s="23">
        <v>20</v>
      </c>
      <c r="V100" s="23">
        <v>91.73</v>
      </c>
      <c r="W100" s="23">
        <v>5.17</v>
      </c>
      <c r="X100" s="16"/>
      <c r="Y100" s="16"/>
      <c r="Z100" s="16"/>
      <c r="AA100" s="16"/>
      <c r="AB100" s="16"/>
      <c r="AC100" s="16" t="s">
        <v>380</v>
      </c>
      <c r="AD100" s="23"/>
    </row>
    <row r="101" spans="1:30" s="58" customFormat="1" x14ac:dyDescent="0.3">
      <c r="A101" s="68">
        <v>6580</v>
      </c>
      <c r="B101" s="43" t="str">
        <f>VLOOKUP(A101,'1_문헌특성'!C:AQ,2,0)</f>
        <v>Picelli (2013)</v>
      </c>
      <c r="C101" s="43" t="str">
        <f>VLOOKUP(A101,'1_문헌특성'!C:AQ,3,0)</f>
        <v>RCT</v>
      </c>
      <c r="D101" s="44" t="str">
        <f>VLOOKUP(A101, '1_문헌특성'!C:AQ, 8, 0)</f>
        <v>2.파킨슨병</v>
      </c>
      <c r="E101" s="43">
        <f>VLOOKUP(A101, '1_문헌특성'!C:AQ, 9, 0)</f>
        <v>0</v>
      </c>
      <c r="F101" s="44" t="str">
        <f>VLOOKUP(A101, '1_문헌특성'!C:AQ, 27, 0)</f>
        <v>Robotic gait training</v>
      </c>
      <c r="G101" s="44">
        <f>VLOOKUP(A101, '1_문헌특성'!C:AQ, 28, 0)</f>
        <v>1</v>
      </c>
      <c r="H101" s="44">
        <f>VLOOKUP(A101, '1_문헌특성'!C:AQ, 29, 0)</f>
        <v>2</v>
      </c>
      <c r="I101" s="44" t="str">
        <f>VLOOKUP(A101, '1_문헌특성'!C:AQ, 30, 0)</f>
        <v>GT1</v>
      </c>
      <c r="J101" s="91" t="s">
        <v>368</v>
      </c>
      <c r="K101" s="23"/>
      <c r="L101" s="23"/>
      <c r="M101" s="23" t="s">
        <v>371</v>
      </c>
      <c r="N101" s="23" t="s">
        <v>379</v>
      </c>
      <c r="O101" s="24"/>
      <c r="P101" s="22" t="str">
        <f>VLOOKUP(A101,'1_문헌특성'!C:AQ,40,0)</f>
        <v>추적관찰 3개월</v>
      </c>
      <c r="Q101" s="23" t="s">
        <v>162</v>
      </c>
      <c r="R101" s="23"/>
      <c r="S101" s="23"/>
      <c r="T101" s="23"/>
      <c r="U101" s="23">
        <v>20</v>
      </c>
      <c r="V101" s="23">
        <v>85.48</v>
      </c>
      <c r="W101" s="23">
        <v>4.54</v>
      </c>
      <c r="X101" s="16"/>
      <c r="Y101" s="16"/>
      <c r="Z101" s="16"/>
      <c r="AA101" s="16"/>
      <c r="AB101" s="16"/>
      <c r="AC101" s="16" t="s">
        <v>380</v>
      </c>
      <c r="AD101" s="23"/>
    </row>
    <row r="102" spans="1:30" s="58" customFormat="1" x14ac:dyDescent="0.3">
      <c r="A102" s="68">
        <v>6580</v>
      </c>
      <c r="B102" s="43" t="str">
        <f>VLOOKUP(A102,'1_문헌특성'!C:AQ,2,0)</f>
        <v>Picelli (2013)</v>
      </c>
      <c r="C102" s="43" t="str">
        <f>VLOOKUP(A102,'1_문헌특성'!C:AQ,3,0)</f>
        <v>RCT</v>
      </c>
      <c r="D102" s="44" t="str">
        <f>VLOOKUP(A102, '1_문헌특성'!C:AQ, 8, 0)</f>
        <v>2.파킨슨병</v>
      </c>
      <c r="E102" s="43">
        <f>VLOOKUP(A102, '1_문헌특성'!C:AQ, 9, 0)</f>
        <v>0</v>
      </c>
      <c r="F102" s="44" t="str">
        <f>VLOOKUP(A102, '1_문헌특성'!C:AQ, 27, 0)</f>
        <v>Robotic gait training</v>
      </c>
      <c r="G102" s="44">
        <f>VLOOKUP(A102, '1_문헌특성'!C:AQ, 28, 0)</f>
        <v>1</v>
      </c>
      <c r="H102" s="44">
        <f>VLOOKUP(A102, '1_문헌특성'!C:AQ, 29, 0)</f>
        <v>2</v>
      </c>
      <c r="I102" s="44" t="str">
        <f>VLOOKUP(A102, '1_문헌특성'!C:AQ, 30, 0)</f>
        <v>GT1</v>
      </c>
      <c r="J102" s="44" t="str">
        <f>VLOOKUP(A102, '1_문헌특성'!C:AQ, 33, 0)</f>
        <v>트레드밀(체중지원 없이)</v>
      </c>
      <c r="K102" s="23"/>
      <c r="L102" s="23"/>
      <c r="M102" s="23" t="s">
        <v>372</v>
      </c>
      <c r="N102" s="23" t="s">
        <v>378</v>
      </c>
      <c r="O102" s="24"/>
      <c r="P102" s="22" t="str">
        <f>VLOOKUP(A102,'1_문헌특성'!C:AQ,40,0)</f>
        <v>추적관찰 3개월</v>
      </c>
      <c r="Q102" s="23" t="s">
        <v>162</v>
      </c>
      <c r="R102" s="23">
        <v>20</v>
      </c>
      <c r="S102" s="23">
        <v>86.51</v>
      </c>
      <c r="T102" s="23">
        <v>3.43</v>
      </c>
      <c r="U102" s="23">
        <v>20</v>
      </c>
      <c r="V102" s="23">
        <v>88.48</v>
      </c>
      <c r="W102" s="23">
        <v>4.8099999999999996</v>
      </c>
      <c r="X102" s="16"/>
      <c r="Y102" s="16"/>
      <c r="Z102" s="16"/>
      <c r="AA102" s="16"/>
      <c r="AB102" s="16"/>
      <c r="AC102" s="16" t="s">
        <v>380</v>
      </c>
      <c r="AD102" s="23"/>
    </row>
    <row r="103" spans="1:30" s="58" customFormat="1" x14ac:dyDescent="0.3">
      <c r="A103" s="68">
        <v>6580</v>
      </c>
      <c r="B103" s="43" t="str">
        <f>VLOOKUP(A103,'1_문헌특성'!C:AQ,2,0)</f>
        <v>Picelli (2013)</v>
      </c>
      <c r="C103" s="43" t="str">
        <f>VLOOKUP(A103,'1_문헌특성'!C:AQ,3,0)</f>
        <v>RCT</v>
      </c>
      <c r="D103" s="44" t="str">
        <f>VLOOKUP(A103, '1_문헌특성'!C:AQ, 8, 0)</f>
        <v>2.파킨슨병</v>
      </c>
      <c r="E103" s="43">
        <f>VLOOKUP(A103, '1_문헌특성'!C:AQ, 9, 0)</f>
        <v>0</v>
      </c>
      <c r="F103" s="44" t="str">
        <f>VLOOKUP(A103, '1_문헌특성'!C:AQ, 27, 0)</f>
        <v>Robotic gait training</v>
      </c>
      <c r="G103" s="44">
        <f>VLOOKUP(A103, '1_문헌특성'!C:AQ, 28, 0)</f>
        <v>1</v>
      </c>
      <c r="H103" s="44">
        <f>VLOOKUP(A103, '1_문헌특성'!C:AQ, 29, 0)</f>
        <v>2</v>
      </c>
      <c r="I103" s="44" t="str">
        <f>VLOOKUP(A103, '1_문헌특성'!C:AQ, 30, 0)</f>
        <v>GT1</v>
      </c>
      <c r="J103" s="91" t="s">
        <v>368</v>
      </c>
      <c r="K103" s="23"/>
      <c r="L103" s="23"/>
      <c r="M103" s="23" t="s">
        <v>372</v>
      </c>
      <c r="N103" s="23" t="s">
        <v>378</v>
      </c>
      <c r="O103" s="24"/>
      <c r="P103" s="22" t="str">
        <f>VLOOKUP(A103,'1_문헌특성'!C:AQ,40,0)</f>
        <v>추적관찰 3개월</v>
      </c>
      <c r="Q103" s="23" t="s">
        <v>162</v>
      </c>
      <c r="R103" s="23"/>
      <c r="S103" s="23"/>
      <c r="T103" s="23"/>
      <c r="U103" s="23">
        <v>20</v>
      </c>
      <c r="V103" s="23">
        <v>81.92</v>
      </c>
      <c r="W103" s="23">
        <v>15.51</v>
      </c>
      <c r="X103" s="16"/>
      <c r="Y103" s="16"/>
      <c r="Z103" s="16"/>
      <c r="AA103" s="16"/>
      <c r="AB103" s="16"/>
      <c r="AC103" s="16" t="s">
        <v>380</v>
      </c>
      <c r="AD103" s="23"/>
    </row>
    <row r="104" spans="1:30" s="58" customFormat="1" x14ac:dyDescent="0.3">
      <c r="A104" s="68">
        <v>6580</v>
      </c>
      <c r="B104" s="43" t="str">
        <f>VLOOKUP(A104,'1_문헌특성'!C:AQ,2,0)</f>
        <v>Picelli (2013)</v>
      </c>
      <c r="C104" s="43" t="str">
        <f>VLOOKUP(A104,'1_문헌특성'!C:AQ,3,0)</f>
        <v>RCT</v>
      </c>
      <c r="D104" s="44" t="str">
        <f>VLOOKUP(A104, '1_문헌특성'!C:AQ, 8, 0)</f>
        <v>2.파킨슨병</v>
      </c>
      <c r="E104" s="43">
        <f>VLOOKUP(A104, '1_문헌특성'!C:AQ, 9, 0)</f>
        <v>0</v>
      </c>
      <c r="F104" s="44" t="str">
        <f>VLOOKUP(A104, '1_문헌특성'!C:AQ, 27, 0)</f>
        <v>Robotic gait training</v>
      </c>
      <c r="G104" s="44">
        <f>VLOOKUP(A104, '1_문헌특성'!C:AQ, 28, 0)</f>
        <v>1</v>
      </c>
      <c r="H104" s="44">
        <f>VLOOKUP(A104, '1_문헌특성'!C:AQ, 29, 0)</f>
        <v>2</v>
      </c>
      <c r="I104" s="44" t="str">
        <f>VLOOKUP(A104, '1_문헌특성'!C:AQ, 30, 0)</f>
        <v>GT1</v>
      </c>
      <c r="J104" s="44" t="str">
        <f>VLOOKUP(A104, '1_문헌특성'!C:AQ, 33, 0)</f>
        <v>트레드밀(체중지원 없이)</v>
      </c>
      <c r="K104" s="23"/>
      <c r="L104" s="23"/>
      <c r="M104" s="23" t="s">
        <v>373</v>
      </c>
      <c r="N104" s="23"/>
      <c r="O104" s="24"/>
      <c r="P104" s="22" t="str">
        <f>VLOOKUP(A104,'1_문헌특성'!C:AQ,40,0)</f>
        <v>추적관찰 3개월</v>
      </c>
      <c r="Q104" s="23" t="s">
        <v>162</v>
      </c>
      <c r="R104" s="23">
        <v>20</v>
      </c>
      <c r="S104" s="23">
        <v>1.81</v>
      </c>
      <c r="T104" s="23">
        <v>0.54</v>
      </c>
      <c r="U104" s="23">
        <v>20</v>
      </c>
      <c r="V104" s="23">
        <v>1.76</v>
      </c>
      <c r="W104" s="23">
        <v>0.3</v>
      </c>
      <c r="X104" s="16"/>
      <c r="Y104" s="16"/>
      <c r="Z104" s="16"/>
      <c r="AA104" s="16"/>
      <c r="AB104" s="16"/>
      <c r="AC104" s="16" t="s">
        <v>380</v>
      </c>
      <c r="AD104" s="23"/>
    </row>
    <row r="105" spans="1:30" s="58" customFormat="1" x14ac:dyDescent="0.3">
      <c r="A105" s="68">
        <v>6580</v>
      </c>
      <c r="B105" s="43" t="str">
        <f>VLOOKUP(A105,'1_문헌특성'!C:AQ,2,0)</f>
        <v>Picelli (2013)</v>
      </c>
      <c r="C105" s="43" t="str">
        <f>VLOOKUP(A105,'1_문헌특성'!C:AQ,3,0)</f>
        <v>RCT</v>
      </c>
      <c r="D105" s="44" t="str">
        <f>VLOOKUP(A105, '1_문헌특성'!C:AQ, 8, 0)</f>
        <v>2.파킨슨병</v>
      </c>
      <c r="E105" s="43">
        <f>VLOOKUP(A105, '1_문헌특성'!C:AQ, 9, 0)</f>
        <v>0</v>
      </c>
      <c r="F105" s="44" t="str">
        <f>VLOOKUP(A105, '1_문헌특성'!C:AQ, 27, 0)</f>
        <v>Robotic gait training</v>
      </c>
      <c r="G105" s="44">
        <f>VLOOKUP(A105, '1_문헌특성'!C:AQ, 28, 0)</f>
        <v>1</v>
      </c>
      <c r="H105" s="44">
        <f>VLOOKUP(A105, '1_문헌특성'!C:AQ, 29, 0)</f>
        <v>2</v>
      </c>
      <c r="I105" s="44" t="str">
        <f>VLOOKUP(A105, '1_문헌특성'!C:AQ, 30, 0)</f>
        <v>GT1</v>
      </c>
      <c r="J105" s="91" t="s">
        <v>368</v>
      </c>
      <c r="K105" s="23"/>
      <c r="L105" s="23"/>
      <c r="M105" s="23" t="s">
        <v>373</v>
      </c>
      <c r="O105" s="24"/>
      <c r="P105" s="22" t="str">
        <f>VLOOKUP(A105,'1_문헌특성'!C:AQ,40,0)</f>
        <v>추적관찰 3개월</v>
      </c>
      <c r="Q105" s="23" t="s">
        <v>162</v>
      </c>
      <c r="R105" s="23"/>
      <c r="S105" s="23"/>
      <c r="T105" s="23"/>
      <c r="U105" s="23">
        <v>20</v>
      </c>
      <c r="V105" s="23">
        <v>1.5</v>
      </c>
      <c r="W105" s="23">
        <v>0.37</v>
      </c>
      <c r="X105" s="16"/>
      <c r="Y105" s="16"/>
      <c r="Z105" s="16"/>
      <c r="AA105" s="16"/>
      <c r="AB105" s="16"/>
      <c r="AC105" s="16" t="s">
        <v>380</v>
      </c>
      <c r="AD105" s="23"/>
    </row>
    <row r="106" spans="1:30" s="58" customFormat="1" x14ac:dyDescent="0.3">
      <c r="A106" s="68">
        <v>6580</v>
      </c>
      <c r="B106" s="43" t="str">
        <f>VLOOKUP(A106,'1_문헌특성'!C:AQ,2,0)</f>
        <v>Picelli (2013)</v>
      </c>
      <c r="C106" s="43" t="str">
        <f>VLOOKUP(A106,'1_문헌특성'!C:AQ,3,0)</f>
        <v>RCT</v>
      </c>
      <c r="D106" s="44" t="str">
        <f>VLOOKUP(A106, '1_문헌특성'!C:AQ, 8, 0)</f>
        <v>2.파킨슨병</v>
      </c>
      <c r="E106" s="43">
        <f>VLOOKUP(A106, '1_문헌특성'!C:AQ, 9, 0)</f>
        <v>0</v>
      </c>
      <c r="F106" s="44" t="str">
        <f>VLOOKUP(A106, '1_문헌특성'!C:AQ, 27, 0)</f>
        <v>Robotic gait training</v>
      </c>
      <c r="G106" s="44">
        <f>VLOOKUP(A106, '1_문헌특성'!C:AQ, 28, 0)</f>
        <v>1</v>
      </c>
      <c r="H106" s="44">
        <f>VLOOKUP(A106, '1_문헌특성'!C:AQ, 29, 0)</f>
        <v>2</v>
      </c>
      <c r="I106" s="44" t="str">
        <f>VLOOKUP(A106, '1_문헌특성'!C:AQ, 30, 0)</f>
        <v>GT1</v>
      </c>
      <c r="J106" s="44" t="str">
        <f>VLOOKUP(A106, '1_문헌특성'!C:AQ, 33, 0)</f>
        <v>트레드밀(체중지원 없이)</v>
      </c>
      <c r="K106" s="23"/>
      <c r="L106" s="23"/>
      <c r="M106" s="23" t="s">
        <v>374</v>
      </c>
      <c r="N106" s="23" t="s">
        <v>167</v>
      </c>
      <c r="O106" s="24"/>
      <c r="P106" s="22" t="str">
        <f>VLOOKUP(A106,'1_문헌특성'!C:AQ,40,0)</f>
        <v>추적관찰 3개월</v>
      </c>
      <c r="Q106" s="23" t="s">
        <v>162</v>
      </c>
      <c r="R106" s="23">
        <v>20</v>
      </c>
      <c r="S106" s="23">
        <v>4.8899999999999997</v>
      </c>
      <c r="T106" s="23">
        <v>4.7699999999999996</v>
      </c>
      <c r="U106" s="23">
        <v>20</v>
      </c>
      <c r="V106" s="23">
        <v>5.32</v>
      </c>
      <c r="W106" s="23">
        <v>2.31</v>
      </c>
      <c r="X106" s="16"/>
      <c r="Y106" s="16"/>
      <c r="Z106" s="16"/>
      <c r="AA106" s="16"/>
      <c r="AB106" s="16"/>
      <c r="AC106" s="16" t="s">
        <v>380</v>
      </c>
      <c r="AD106" s="23"/>
    </row>
    <row r="107" spans="1:30" s="58" customFormat="1" x14ac:dyDescent="0.3">
      <c r="A107" s="68">
        <v>6580</v>
      </c>
      <c r="B107" s="43" t="str">
        <f>VLOOKUP(A107,'1_문헌특성'!C:AQ,2,0)</f>
        <v>Picelli (2013)</v>
      </c>
      <c r="C107" s="43" t="str">
        <f>VLOOKUP(A107,'1_문헌특성'!C:AQ,3,0)</f>
        <v>RCT</v>
      </c>
      <c r="D107" s="44" t="str">
        <f>VLOOKUP(A107, '1_문헌특성'!C:AQ, 8, 0)</f>
        <v>2.파킨슨병</v>
      </c>
      <c r="E107" s="43">
        <f>VLOOKUP(A107, '1_문헌특성'!C:AQ, 9, 0)</f>
        <v>0</v>
      </c>
      <c r="F107" s="44" t="str">
        <f>VLOOKUP(A107, '1_문헌특성'!C:AQ, 27, 0)</f>
        <v>Robotic gait training</v>
      </c>
      <c r="G107" s="44">
        <f>VLOOKUP(A107, '1_문헌특성'!C:AQ, 28, 0)</f>
        <v>1</v>
      </c>
      <c r="H107" s="44">
        <f>VLOOKUP(A107, '1_문헌특성'!C:AQ, 29, 0)</f>
        <v>2</v>
      </c>
      <c r="I107" s="44" t="str">
        <f>VLOOKUP(A107, '1_문헌특성'!C:AQ, 30, 0)</f>
        <v>GT1</v>
      </c>
      <c r="J107" s="91" t="s">
        <v>368</v>
      </c>
      <c r="K107" s="23"/>
      <c r="L107" s="23"/>
      <c r="M107" s="23" t="s">
        <v>374</v>
      </c>
      <c r="N107" s="23" t="s">
        <v>167</v>
      </c>
      <c r="O107" s="24"/>
      <c r="P107" s="22" t="str">
        <f>VLOOKUP(A107,'1_문헌특성'!C:AQ,40,0)</f>
        <v>추적관찰 3개월</v>
      </c>
      <c r="Q107" s="23" t="s">
        <v>162</v>
      </c>
      <c r="R107" s="23"/>
      <c r="S107" s="23"/>
      <c r="T107" s="23"/>
      <c r="U107" s="23">
        <v>20</v>
      </c>
      <c r="V107" s="23">
        <v>5.78</v>
      </c>
      <c r="W107" s="23">
        <v>5.32</v>
      </c>
      <c r="X107" s="16"/>
      <c r="Y107" s="16"/>
      <c r="Z107" s="16"/>
      <c r="AA107" s="16"/>
      <c r="AB107" s="16"/>
      <c r="AC107" s="16" t="s">
        <v>380</v>
      </c>
      <c r="AD107" s="23"/>
    </row>
    <row r="108" spans="1:30" s="58" customFormat="1" x14ac:dyDescent="0.3">
      <c r="A108" s="68">
        <v>6580</v>
      </c>
      <c r="B108" s="43" t="str">
        <f>VLOOKUP(A108,'1_문헌특성'!C:AQ,2,0)</f>
        <v>Picelli (2013)</v>
      </c>
      <c r="C108" s="43" t="str">
        <f>VLOOKUP(A108,'1_문헌특성'!C:AQ,3,0)</f>
        <v>RCT</v>
      </c>
      <c r="D108" s="44" t="str">
        <f>VLOOKUP(A108, '1_문헌특성'!C:AQ, 8, 0)</f>
        <v>2.파킨슨병</v>
      </c>
      <c r="E108" s="43">
        <f>VLOOKUP(A108, '1_문헌특성'!C:AQ, 9, 0)</f>
        <v>0</v>
      </c>
      <c r="F108" s="44" t="str">
        <f>VLOOKUP(A108, '1_문헌특성'!C:AQ, 27, 0)</f>
        <v>Robotic gait training</v>
      </c>
      <c r="G108" s="44">
        <f>VLOOKUP(A108, '1_문헌특성'!C:AQ, 28, 0)</f>
        <v>1</v>
      </c>
      <c r="H108" s="44">
        <f>VLOOKUP(A108, '1_문헌특성'!C:AQ, 29, 0)</f>
        <v>2</v>
      </c>
      <c r="I108" s="44" t="str">
        <f>VLOOKUP(A108, '1_문헌특성'!C:AQ, 30, 0)</f>
        <v>GT1</v>
      </c>
      <c r="J108" s="44" t="str">
        <f>VLOOKUP(A108, '1_문헌특성'!C:AQ, 33, 0)</f>
        <v>트레드밀(체중지원 없이)</v>
      </c>
      <c r="K108" s="23"/>
      <c r="L108" s="23"/>
      <c r="M108" s="23" t="s">
        <v>375</v>
      </c>
      <c r="N108" s="23" t="s">
        <v>165</v>
      </c>
      <c r="O108" s="24"/>
      <c r="P108" s="22" t="str">
        <f>VLOOKUP(A108,'1_문헌특성'!C:AQ,40,0)</f>
        <v>추적관찰 3개월</v>
      </c>
      <c r="Q108" s="23" t="s">
        <v>162</v>
      </c>
      <c r="R108" s="23">
        <v>20</v>
      </c>
      <c r="S108" s="23">
        <v>52.55</v>
      </c>
      <c r="T108" s="23">
        <v>3.59</v>
      </c>
      <c r="U108" s="23">
        <v>20</v>
      </c>
      <c r="V108" s="23">
        <v>50.8</v>
      </c>
      <c r="W108" s="23">
        <v>5.14</v>
      </c>
      <c r="X108" s="16"/>
      <c r="Y108" s="16"/>
      <c r="Z108" s="16"/>
      <c r="AA108" s="16"/>
      <c r="AB108" s="16"/>
      <c r="AC108" s="16" t="s">
        <v>380</v>
      </c>
      <c r="AD108" s="23"/>
    </row>
    <row r="109" spans="1:30" s="58" customFormat="1" x14ac:dyDescent="0.3">
      <c r="A109" s="68">
        <v>6580</v>
      </c>
      <c r="B109" s="43" t="str">
        <f>VLOOKUP(A109,'1_문헌특성'!C:AQ,2,0)</f>
        <v>Picelli (2013)</v>
      </c>
      <c r="C109" s="43" t="str">
        <f>VLOOKUP(A109,'1_문헌특성'!C:AQ,3,0)</f>
        <v>RCT</v>
      </c>
      <c r="D109" s="44" t="str">
        <f>VLOOKUP(A109, '1_문헌특성'!C:AQ, 8, 0)</f>
        <v>2.파킨슨병</v>
      </c>
      <c r="E109" s="43">
        <f>VLOOKUP(A109, '1_문헌특성'!C:AQ, 9, 0)</f>
        <v>0</v>
      </c>
      <c r="F109" s="44" t="str">
        <f>VLOOKUP(A109, '1_문헌특성'!C:AQ, 27, 0)</f>
        <v>Robotic gait training</v>
      </c>
      <c r="G109" s="44">
        <f>VLOOKUP(A109, '1_문헌특성'!C:AQ, 28, 0)</f>
        <v>1</v>
      </c>
      <c r="H109" s="44">
        <f>VLOOKUP(A109, '1_문헌특성'!C:AQ, 29, 0)</f>
        <v>2</v>
      </c>
      <c r="I109" s="44" t="str">
        <f>VLOOKUP(A109, '1_문헌특성'!C:AQ, 30, 0)</f>
        <v>GT1</v>
      </c>
      <c r="J109" s="91" t="s">
        <v>368</v>
      </c>
      <c r="K109" s="23"/>
      <c r="L109" s="23"/>
      <c r="M109" s="23" t="s">
        <v>375</v>
      </c>
      <c r="N109" s="23" t="s">
        <v>165</v>
      </c>
      <c r="O109" s="24"/>
      <c r="P109" s="22" t="str">
        <f>VLOOKUP(A109,'1_문헌특성'!C:AQ,40,0)</f>
        <v>추적관찰 3개월</v>
      </c>
      <c r="Q109" s="23" t="s">
        <v>162</v>
      </c>
      <c r="R109" s="23"/>
      <c r="S109" s="23"/>
      <c r="T109" s="23"/>
      <c r="U109" s="23">
        <v>20</v>
      </c>
      <c r="V109" s="23">
        <v>47.45</v>
      </c>
      <c r="W109" s="23">
        <v>4.91</v>
      </c>
      <c r="X109" s="16"/>
      <c r="Y109" s="16"/>
      <c r="Z109" s="16"/>
      <c r="AA109" s="16"/>
      <c r="AB109" s="16"/>
      <c r="AC109" s="16" t="s">
        <v>380</v>
      </c>
      <c r="AD109" s="23"/>
    </row>
    <row r="110" spans="1:30" s="58" customFormat="1" x14ac:dyDescent="0.3">
      <c r="A110" s="68">
        <v>6580</v>
      </c>
      <c r="B110" s="43" t="str">
        <f>VLOOKUP(A110,'1_문헌특성'!C:AQ,2,0)</f>
        <v>Picelli (2013)</v>
      </c>
      <c r="C110" s="43" t="str">
        <f>VLOOKUP(A110,'1_문헌특성'!C:AQ,3,0)</f>
        <v>RCT</v>
      </c>
      <c r="D110" s="44" t="str">
        <f>VLOOKUP(A110, '1_문헌특성'!C:AQ, 8, 0)</f>
        <v>2.파킨슨병</v>
      </c>
      <c r="E110" s="43">
        <f>VLOOKUP(A110, '1_문헌특성'!C:AQ, 9, 0)</f>
        <v>0</v>
      </c>
      <c r="F110" s="44" t="str">
        <f>VLOOKUP(A110, '1_문헌특성'!C:AQ, 27, 0)</f>
        <v>Robotic gait training</v>
      </c>
      <c r="G110" s="44">
        <f>VLOOKUP(A110, '1_문헌특성'!C:AQ, 28, 0)</f>
        <v>1</v>
      </c>
      <c r="H110" s="44">
        <f>VLOOKUP(A110, '1_문헌특성'!C:AQ, 29, 0)</f>
        <v>2</v>
      </c>
      <c r="I110" s="44" t="str">
        <f>VLOOKUP(A110, '1_문헌특성'!C:AQ, 30, 0)</f>
        <v>GT1</v>
      </c>
      <c r="J110" s="44" t="str">
        <f>VLOOKUP(A110, '1_문헌특성'!C:AQ, 33, 0)</f>
        <v>트레드밀(체중지원 없이)</v>
      </c>
      <c r="K110" s="23"/>
      <c r="L110" s="23"/>
      <c r="M110" s="23" t="s">
        <v>376</v>
      </c>
      <c r="N110" s="23" t="s">
        <v>165</v>
      </c>
      <c r="O110" s="24"/>
      <c r="P110" s="22" t="str">
        <f>VLOOKUP(A110,'1_문헌특성'!C:AQ,40,0)</f>
        <v>추적관찰 3개월</v>
      </c>
      <c r="Q110" s="23" t="s">
        <v>162</v>
      </c>
      <c r="R110" s="23">
        <v>20</v>
      </c>
      <c r="S110" s="23">
        <v>38.15</v>
      </c>
      <c r="T110" s="23">
        <v>10.39</v>
      </c>
      <c r="U110" s="23">
        <v>20</v>
      </c>
      <c r="V110" s="23">
        <v>43.05</v>
      </c>
      <c r="W110" s="23">
        <v>14.75</v>
      </c>
      <c r="X110" s="16"/>
      <c r="Y110" s="16"/>
      <c r="Z110" s="16"/>
      <c r="AA110" s="16"/>
      <c r="AB110" s="16"/>
      <c r="AC110" s="16" t="s">
        <v>380</v>
      </c>
      <c r="AD110" s="23"/>
    </row>
    <row r="111" spans="1:30" s="58" customFormat="1" x14ac:dyDescent="0.3">
      <c r="A111" s="68">
        <v>6580</v>
      </c>
      <c r="B111" s="43" t="str">
        <f>VLOOKUP(A111,'1_문헌특성'!C:AQ,2,0)</f>
        <v>Picelli (2013)</v>
      </c>
      <c r="C111" s="43" t="str">
        <f>VLOOKUP(A111,'1_문헌특성'!C:AQ,3,0)</f>
        <v>RCT</v>
      </c>
      <c r="D111" s="44" t="str">
        <f>VLOOKUP(A111, '1_문헌특성'!C:AQ, 8, 0)</f>
        <v>2.파킨슨병</v>
      </c>
      <c r="E111" s="43">
        <f>VLOOKUP(A111, '1_문헌특성'!C:AQ, 9, 0)</f>
        <v>0</v>
      </c>
      <c r="F111" s="44" t="str">
        <f>VLOOKUP(A111, '1_문헌특성'!C:AQ, 27, 0)</f>
        <v>Robotic gait training</v>
      </c>
      <c r="G111" s="44">
        <f>VLOOKUP(A111, '1_문헌특성'!C:AQ, 28, 0)</f>
        <v>1</v>
      </c>
      <c r="H111" s="44">
        <f>VLOOKUP(A111, '1_문헌특성'!C:AQ, 29, 0)</f>
        <v>2</v>
      </c>
      <c r="I111" s="44" t="str">
        <f>VLOOKUP(A111, '1_문헌특성'!C:AQ, 30, 0)</f>
        <v>GT1</v>
      </c>
      <c r="J111" s="91" t="s">
        <v>368</v>
      </c>
      <c r="K111" s="23"/>
      <c r="L111" s="23"/>
      <c r="M111" s="23" t="s">
        <v>376</v>
      </c>
      <c r="N111" s="23" t="s">
        <v>165</v>
      </c>
      <c r="O111" s="24"/>
      <c r="P111" s="22" t="str">
        <f>VLOOKUP(A111,'1_문헌특성'!C:AQ,40,0)</f>
        <v>추적관찰 3개월</v>
      </c>
      <c r="Q111" s="23" t="s">
        <v>162</v>
      </c>
      <c r="R111" s="23"/>
      <c r="S111" s="23"/>
      <c r="T111" s="23"/>
      <c r="U111" s="23">
        <v>20</v>
      </c>
      <c r="V111" s="23">
        <v>49.2</v>
      </c>
      <c r="W111" s="23">
        <v>8.6300000000000008</v>
      </c>
      <c r="X111" s="16"/>
      <c r="Y111" s="16"/>
      <c r="Z111" s="16"/>
      <c r="AA111" s="16"/>
      <c r="AB111" s="16"/>
      <c r="AC111" s="16" t="s">
        <v>380</v>
      </c>
      <c r="AD111" s="23"/>
    </row>
    <row r="112" spans="1:30" s="58" customFormat="1" x14ac:dyDescent="0.3">
      <c r="A112" s="68">
        <v>6580</v>
      </c>
      <c r="B112" s="43" t="str">
        <f>VLOOKUP(A112,'1_문헌특성'!C:AQ,2,0)</f>
        <v>Picelli (2013)</v>
      </c>
      <c r="C112" s="43" t="str">
        <f>VLOOKUP(A112,'1_문헌특성'!C:AQ,3,0)</f>
        <v>RCT</v>
      </c>
      <c r="D112" s="44" t="str">
        <f>VLOOKUP(A112, '1_문헌특성'!C:AQ, 8, 0)</f>
        <v>2.파킨슨병</v>
      </c>
      <c r="E112" s="43">
        <f>VLOOKUP(A112, '1_문헌특성'!C:AQ, 9, 0)</f>
        <v>0</v>
      </c>
      <c r="F112" s="44" t="str">
        <f>VLOOKUP(A112, '1_문헌특성'!C:AQ, 27, 0)</f>
        <v>Robotic gait training</v>
      </c>
      <c r="G112" s="44">
        <f>VLOOKUP(A112, '1_문헌특성'!C:AQ, 28, 0)</f>
        <v>1</v>
      </c>
      <c r="H112" s="44">
        <f>VLOOKUP(A112, '1_문헌특성'!C:AQ, 29, 0)</f>
        <v>2</v>
      </c>
      <c r="I112" s="44" t="str">
        <f>VLOOKUP(A112, '1_문헌특성'!C:AQ, 30, 0)</f>
        <v>GT1</v>
      </c>
      <c r="J112" s="44" t="str">
        <f>VLOOKUP(A112, '1_문헌특성'!C:AQ, 33, 0)</f>
        <v>트레드밀(체중지원 없이)</v>
      </c>
      <c r="K112" s="23"/>
      <c r="L112" s="23"/>
      <c r="M112" s="23" t="s">
        <v>377</v>
      </c>
      <c r="N112" s="23" t="s">
        <v>165</v>
      </c>
      <c r="O112" s="24"/>
      <c r="P112" s="22" t="str">
        <f>VLOOKUP(A112,'1_문헌특성'!C:AQ,40,0)</f>
        <v>추적관찰 3개월</v>
      </c>
      <c r="Q112" s="23" t="s">
        <v>162</v>
      </c>
      <c r="R112" s="23">
        <v>20</v>
      </c>
      <c r="S112" s="23">
        <v>30.55</v>
      </c>
      <c r="T112" s="23">
        <v>7.21</v>
      </c>
      <c r="U112" s="23">
        <v>20</v>
      </c>
      <c r="V112" s="23">
        <v>33.85</v>
      </c>
      <c r="W112" s="23">
        <v>9.9499999999999993</v>
      </c>
      <c r="X112" s="16"/>
      <c r="Y112" s="16"/>
      <c r="Z112" s="16"/>
      <c r="AA112" s="16"/>
      <c r="AB112" s="16"/>
      <c r="AC112" s="16" t="s">
        <v>380</v>
      </c>
      <c r="AD112" s="23"/>
    </row>
    <row r="113" spans="1:30" s="58" customFormat="1" x14ac:dyDescent="0.3">
      <c r="A113" s="68">
        <v>6580</v>
      </c>
      <c r="B113" s="43" t="str">
        <f>VLOOKUP(A113,'1_문헌특성'!C:AQ,2,0)</f>
        <v>Picelli (2013)</v>
      </c>
      <c r="C113" s="43" t="str">
        <f>VLOOKUP(A113,'1_문헌특성'!C:AQ,3,0)</f>
        <v>RCT</v>
      </c>
      <c r="D113" s="44" t="str">
        <f>VLOOKUP(A113, '1_문헌특성'!C:AQ, 8, 0)</f>
        <v>2.파킨슨병</v>
      </c>
      <c r="E113" s="43">
        <f>VLOOKUP(A113, '1_문헌특성'!C:AQ, 9, 0)</f>
        <v>0</v>
      </c>
      <c r="F113" s="44" t="str">
        <f>VLOOKUP(A113, '1_문헌특성'!C:AQ, 27, 0)</f>
        <v>Robotic gait training</v>
      </c>
      <c r="G113" s="44">
        <f>VLOOKUP(A113, '1_문헌특성'!C:AQ, 28, 0)</f>
        <v>1</v>
      </c>
      <c r="H113" s="44">
        <f>VLOOKUP(A113, '1_문헌특성'!C:AQ, 29, 0)</f>
        <v>2</v>
      </c>
      <c r="I113" s="44" t="str">
        <f>VLOOKUP(A113, '1_문헌특성'!C:AQ, 30, 0)</f>
        <v>GT1</v>
      </c>
      <c r="J113" s="91" t="s">
        <v>368</v>
      </c>
      <c r="K113" s="23"/>
      <c r="L113" s="23"/>
      <c r="M113" s="23" t="s">
        <v>377</v>
      </c>
      <c r="N113" s="23" t="s">
        <v>165</v>
      </c>
      <c r="O113" s="24"/>
      <c r="P113" s="22" t="str">
        <f>VLOOKUP(A113,'1_문헌특성'!C:AQ,40,0)</f>
        <v>추적관찰 3개월</v>
      </c>
      <c r="Q113" s="23" t="s">
        <v>162</v>
      </c>
      <c r="R113" s="23"/>
      <c r="S113" s="23"/>
      <c r="T113" s="23"/>
      <c r="U113" s="23">
        <v>20</v>
      </c>
      <c r="V113" s="23">
        <v>37.950000000000003</v>
      </c>
      <c r="W113" s="23">
        <v>8.16</v>
      </c>
      <c r="X113" s="16"/>
      <c r="Y113" s="16"/>
      <c r="Z113" s="16"/>
      <c r="AA113" s="16"/>
      <c r="AB113" s="16"/>
      <c r="AC113" s="16" t="s">
        <v>380</v>
      </c>
      <c r="AD113" s="23"/>
    </row>
    <row r="114" spans="1:30" s="58" customFormat="1" x14ac:dyDescent="0.3">
      <c r="A114" s="68">
        <v>3049</v>
      </c>
      <c r="B114" s="43" t="str">
        <f>VLOOKUP(A114,'1_문헌특성'!C:AQ,2,0)</f>
        <v>Picelli (2012)a</v>
      </c>
      <c r="C114" s="43" t="str">
        <f>VLOOKUP(A114,'1_문헌특성'!C:AQ,3,0)</f>
        <v>RCT</v>
      </c>
      <c r="D114" s="44" t="str">
        <f>VLOOKUP(A114, '1_문헌특성'!C:AQ, 8, 0)</f>
        <v>2.파킨슨병</v>
      </c>
      <c r="E114" s="43">
        <f>VLOOKUP(A114, '1_문헌특성'!C:AQ, 9, 0)</f>
        <v>0</v>
      </c>
      <c r="F114" s="44" t="str">
        <f>VLOOKUP(A114, '1_문헌특성'!C:AQ, 27, 0)</f>
        <v>Robotic gait training</v>
      </c>
      <c r="G114" s="44">
        <f>VLOOKUP(A114, '1_문헌특성'!C:AQ, 28, 0)</f>
        <v>1</v>
      </c>
      <c r="H114" s="44">
        <f>VLOOKUP(A114, '1_문헌특성'!C:AQ, 29, 0)</f>
        <v>2</v>
      </c>
      <c r="I114" s="44" t="str">
        <f>VLOOKUP(A114, '1_문헌특성'!C:AQ, 30, 0)</f>
        <v>Gait-Trainer GT1</v>
      </c>
      <c r="J114" s="44" t="str">
        <f>VLOOKUP(A114, '1_문헌특성'!C:AQ, 33, 0)</f>
        <v>Physical Therapy</v>
      </c>
      <c r="K114" s="23"/>
      <c r="L114" s="23"/>
      <c r="M114" s="23" t="s">
        <v>383</v>
      </c>
      <c r="N114" s="23" t="s">
        <v>165</v>
      </c>
      <c r="O114" s="24"/>
      <c r="P114" s="22" t="str">
        <f>VLOOKUP(A114,'1_문헌특성'!C:AQ,40,0)</f>
        <v>추적관찰 1개월</v>
      </c>
      <c r="Q114" s="23" t="s">
        <v>160</v>
      </c>
      <c r="R114" s="23">
        <v>16</v>
      </c>
      <c r="S114" s="23">
        <v>43.44</v>
      </c>
      <c r="T114" s="23">
        <v>2.73</v>
      </c>
      <c r="U114" s="23">
        <v>15</v>
      </c>
      <c r="V114" s="23">
        <v>37.270000000000003</v>
      </c>
      <c r="W114" s="23">
        <v>5.68</v>
      </c>
      <c r="X114" s="16"/>
      <c r="Y114" s="16"/>
      <c r="Z114" s="16"/>
      <c r="AA114" s="16"/>
      <c r="AB114" s="16" t="s">
        <v>389</v>
      </c>
      <c r="AC114" s="16"/>
      <c r="AD114" s="23"/>
    </row>
    <row r="115" spans="1:30" s="58" customFormat="1" x14ac:dyDescent="0.3">
      <c r="A115" s="68">
        <v>3049</v>
      </c>
      <c r="B115" s="43" t="str">
        <f>VLOOKUP(A115,'1_문헌특성'!C:AQ,2,0)</f>
        <v>Picelli (2012)a</v>
      </c>
      <c r="C115" s="43" t="str">
        <f>VLOOKUP(A115,'1_문헌특성'!C:AQ,3,0)</f>
        <v>RCT</v>
      </c>
      <c r="D115" s="44" t="str">
        <f>VLOOKUP(A115, '1_문헌특성'!C:AQ, 8, 0)</f>
        <v>2.파킨슨병</v>
      </c>
      <c r="E115" s="43">
        <f>VLOOKUP(A115, '1_문헌특성'!C:AQ, 9, 0)</f>
        <v>0</v>
      </c>
      <c r="F115" s="44" t="str">
        <f>VLOOKUP(A115, '1_문헌특성'!C:AQ, 27, 0)</f>
        <v>Robotic gait training</v>
      </c>
      <c r="G115" s="44">
        <f>VLOOKUP(A115, '1_문헌특성'!C:AQ, 28, 0)</f>
        <v>1</v>
      </c>
      <c r="H115" s="44">
        <f>VLOOKUP(A115, '1_문헌특성'!C:AQ, 29, 0)</f>
        <v>2</v>
      </c>
      <c r="I115" s="44" t="str">
        <f>VLOOKUP(A115, '1_문헌특성'!C:AQ, 30, 0)</f>
        <v>Gait-Trainer GT1</v>
      </c>
      <c r="J115" s="44" t="str">
        <f>VLOOKUP(A115, '1_문헌특성'!C:AQ, 33, 0)</f>
        <v>Physical Therapy</v>
      </c>
      <c r="K115" s="23"/>
      <c r="L115" s="23"/>
      <c r="M115" s="23" t="s">
        <v>386</v>
      </c>
      <c r="N115" s="23" t="s">
        <v>165</v>
      </c>
      <c r="O115" s="24"/>
      <c r="P115" s="22" t="str">
        <f>VLOOKUP(A115,'1_문헌특성'!C:AQ,40,0)</f>
        <v>추적관찰 1개월</v>
      </c>
      <c r="Q115" s="23" t="s">
        <v>160</v>
      </c>
      <c r="R115" s="23">
        <v>16</v>
      </c>
      <c r="S115" s="23">
        <v>1.38</v>
      </c>
      <c r="T115" s="23">
        <v>0.5</v>
      </c>
      <c r="U115" s="23">
        <v>15</v>
      </c>
      <c r="V115" s="23">
        <v>2.0699999999999998</v>
      </c>
      <c r="W115" s="23">
        <v>0.59</v>
      </c>
      <c r="X115" s="16"/>
      <c r="Y115" s="16"/>
      <c r="Z115" s="16"/>
      <c r="AB115" s="16">
        <v>1E-3</v>
      </c>
      <c r="AC115" s="16"/>
      <c r="AD115" s="23"/>
    </row>
    <row r="116" spans="1:30" s="58" customFormat="1" x14ac:dyDescent="0.3">
      <c r="A116" s="68">
        <v>3049</v>
      </c>
      <c r="B116" s="43" t="str">
        <f>VLOOKUP(A116,'1_문헌특성'!C:AQ,2,0)</f>
        <v>Picelli (2012)a</v>
      </c>
      <c r="C116" s="43" t="str">
        <f>VLOOKUP(A116,'1_문헌특성'!C:AQ,3,0)</f>
        <v>RCT</v>
      </c>
      <c r="D116" s="44" t="str">
        <f>VLOOKUP(A116, '1_문헌특성'!C:AQ, 8, 0)</f>
        <v>2.파킨슨병</v>
      </c>
      <c r="E116" s="43">
        <f>VLOOKUP(A116, '1_문헌특성'!C:AQ, 9, 0)</f>
        <v>0</v>
      </c>
      <c r="F116" s="44" t="str">
        <f>VLOOKUP(A116, '1_문헌특성'!C:AQ, 27, 0)</f>
        <v>Robotic gait training</v>
      </c>
      <c r="G116" s="44">
        <f>VLOOKUP(A116, '1_문헌특성'!C:AQ, 28, 0)</f>
        <v>1</v>
      </c>
      <c r="H116" s="44">
        <f>VLOOKUP(A116, '1_문헌특성'!C:AQ, 29, 0)</f>
        <v>2</v>
      </c>
      <c r="I116" s="44" t="str">
        <f>VLOOKUP(A116, '1_문헌특성'!C:AQ, 30, 0)</f>
        <v>Gait-Trainer GT1</v>
      </c>
      <c r="J116" s="44" t="str">
        <f>VLOOKUP(A116, '1_문헌특성'!C:AQ, 33, 0)</f>
        <v>Physical Therapy</v>
      </c>
      <c r="K116" s="23"/>
      <c r="L116" s="23"/>
      <c r="M116" s="23" t="s">
        <v>384</v>
      </c>
      <c r="N116" s="23" t="s">
        <v>165</v>
      </c>
      <c r="O116" s="24"/>
      <c r="P116" s="22" t="str">
        <f>VLOOKUP(A116,'1_문헌특성'!C:AQ,40,0)</f>
        <v>추적관찰 1개월</v>
      </c>
      <c r="Q116" s="23" t="s">
        <v>160</v>
      </c>
      <c r="R116" s="23">
        <v>16</v>
      </c>
      <c r="S116" s="23">
        <v>62.31</v>
      </c>
      <c r="T116" s="23">
        <v>9.16</v>
      </c>
      <c r="U116" s="23">
        <v>15</v>
      </c>
      <c r="V116" s="23">
        <v>57.33</v>
      </c>
      <c r="W116" s="23">
        <v>10.72</v>
      </c>
      <c r="X116" s="16"/>
      <c r="Y116" s="16"/>
      <c r="Z116" s="16"/>
      <c r="AB116" s="16" t="s">
        <v>389</v>
      </c>
      <c r="AC116" s="16"/>
      <c r="AD116" s="23"/>
    </row>
    <row r="117" spans="1:30" s="58" customFormat="1" x14ac:dyDescent="0.3">
      <c r="A117" s="68">
        <v>3049</v>
      </c>
      <c r="B117" s="43" t="str">
        <f>VLOOKUP(A117,'1_문헌특성'!C:AQ,2,0)</f>
        <v>Picelli (2012)a</v>
      </c>
      <c r="C117" s="43" t="str">
        <f>VLOOKUP(A117,'1_문헌특성'!C:AQ,3,0)</f>
        <v>RCT</v>
      </c>
      <c r="D117" s="44" t="str">
        <f>VLOOKUP(A117, '1_문헌특성'!C:AQ, 8, 0)</f>
        <v>2.파킨슨병</v>
      </c>
      <c r="E117" s="43">
        <f>VLOOKUP(A117, '1_문헌특성'!C:AQ, 9, 0)</f>
        <v>0</v>
      </c>
      <c r="F117" s="44" t="str">
        <f>VLOOKUP(A117, '1_문헌특성'!C:AQ, 27, 0)</f>
        <v>Robotic gait training</v>
      </c>
      <c r="G117" s="44">
        <f>VLOOKUP(A117, '1_문헌특성'!C:AQ, 28, 0)</f>
        <v>1</v>
      </c>
      <c r="H117" s="44">
        <f>VLOOKUP(A117, '1_문헌특성'!C:AQ, 29, 0)</f>
        <v>2</v>
      </c>
      <c r="I117" s="44" t="str">
        <f>VLOOKUP(A117, '1_문헌특성'!C:AQ, 30, 0)</f>
        <v>Gait-Trainer GT1</v>
      </c>
      <c r="J117" s="44" t="str">
        <f>VLOOKUP(A117, '1_문헌특성'!C:AQ, 33, 0)</f>
        <v>Physical Therapy</v>
      </c>
      <c r="K117" s="23"/>
      <c r="L117" s="23"/>
      <c r="M117" s="23" t="s">
        <v>385</v>
      </c>
      <c r="N117" s="23" t="s">
        <v>108</v>
      </c>
      <c r="O117" s="24"/>
      <c r="P117" s="22" t="str">
        <f>VLOOKUP(A117,'1_문헌특성'!C:AQ,40,0)</f>
        <v>추적관찰 1개월</v>
      </c>
      <c r="Q117" s="23" t="s">
        <v>160</v>
      </c>
      <c r="R117" s="23">
        <v>16</v>
      </c>
      <c r="S117" s="23">
        <v>11.6</v>
      </c>
      <c r="T117" s="23">
        <v>1.37</v>
      </c>
      <c r="U117" s="23">
        <v>15</v>
      </c>
      <c r="V117" s="23">
        <v>14.16</v>
      </c>
      <c r="W117" s="23">
        <v>6.32</v>
      </c>
      <c r="X117" s="16"/>
      <c r="Y117" s="16"/>
      <c r="Z117" s="16"/>
      <c r="AB117" s="16" t="s">
        <v>389</v>
      </c>
      <c r="AC117" s="16"/>
      <c r="AD117" s="23"/>
    </row>
    <row r="118" spans="1:30" s="58" customFormat="1" x14ac:dyDescent="0.3">
      <c r="A118" s="68">
        <v>3049</v>
      </c>
      <c r="B118" s="43" t="str">
        <f>VLOOKUP(A118,'1_문헌특성'!C:AQ,2,0)</f>
        <v>Picelli (2012)a</v>
      </c>
      <c r="C118" s="43" t="str">
        <f>VLOOKUP(A118,'1_문헌특성'!C:AQ,3,0)</f>
        <v>RCT</v>
      </c>
      <c r="D118" s="44" t="str">
        <f>VLOOKUP(A118, '1_문헌특성'!C:AQ, 8, 0)</f>
        <v>2.파킨슨병</v>
      </c>
      <c r="E118" s="43">
        <f>VLOOKUP(A118, '1_문헌특성'!C:AQ, 9, 0)</f>
        <v>0</v>
      </c>
      <c r="F118" s="44" t="str">
        <f>VLOOKUP(A118, '1_문헌특성'!C:AQ, 27, 0)</f>
        <v>Robotic gait training</v>
      </c>
      <c r="G118" s="44">
        <f>VLOOKUP(A118, '1_문헌특성'!C:AQ, 28, 0)</f>
        <v>1</v>
      </c>
      <c r="H118" s="44">
        <f>VLOOKUP(A118, '1_문헌특성'!C:AQ, 29, 0)</f>
        <v>2</v>
      </c>
      <c r="I118" s="44" t="str">
        <f>VLOOKUP(A118, '1_문헌특성'!C:AQ, 30, 0)</f>
        <v>Gait-Trainer GT1</v>
      </c>
      <c r="J118" s="44" t="str">
        <f>VLOOKUP(A118, '1_문헌특성'!C:AQ, 33, 0)</f>
        <v>Physical Therapy</v>
      </c>
      <c r="K118" s="23"/>
      <c r="L118" s="23"/>
      <c r="M118" s="23" t="s">
        <v>369</v>
      </c>
      <c r="N118" s="92" t="s">
        <v>108</v>
      </c>
      <c r="O118" s="24"/>
      <c r="P118" s="22" t="str">
        <f>VLOOKUP(A118,'1_문헌특성'!C:AQ,40,0)</f>
        <v>추적관찰 1개월</v>
      </c>
      <c r="Q118" s="23" t="s">
        <v>160</v>
      </c>
      <c r="R118" s="23">
        <v>16</v>
      </c>
      <c r="S118" s="23">
        <v>11.48</v>
      </c>
      <c r="T118" s="23">
        <v>1.62</v>
      </c>
      <c r="U118" s="23">
        <v>15</v>
      </c>
      <c r="V118" s="23">
        <v>12.03</v>
      </c>
      <c r="W118" s="23">
        <v>4.9400000000000004</v>
      </c>
      <c r="X118" s="16"/>
      <c r="Y118" s="16"/>
      <c r="Z118" s="16"/>
      <c r="AB118" s="16">
        <v>1E-3</v>
      </c>
      <c r="AC118" s="16" t="s">
        <v>388</v>
      </c>
      <c r="AD118" s="23"/>
    </row>
    <row r="119" spans="1:30" s="58" customFormat="1" x14ac:dyDescent="0.3">
      <c r="A119" s="68">
        <v>3049</v>
      </c>
      <c r="B119" s="43" t="str">
        <f>VLOOKUP(A119,'1_문헌특성'!C:AQ,2,0)</f>
        <v>Picelli (2012)a</v>
      </c>
      <c r="C119" s="43" t="str">
        <f>VLOOKUP(A119,'1_문헌특성'!C:AQ,3,0)</f>
        <v>RCT</v>
      </c>
      <c r="D119" s="44" t="str">
        <f>VLOOKUP(A119, '1_문헌특성'!C:AQ, 8, 0)</f>
        <v>2.파킨슨병</v>
      </c>
      <c r="E119" s="43">
        <f>VLOOKUP(A119, '1_문헌특성'!C:AQ, 9, 0)</f>
        <v>0</v>
      </c>
      <c r="F119" s="44" t="str">
        <f>VLOOKUP(A119, '1_문헌특성'!C:AQ, 27, 0)</f>
        <v>Robotic gait training</v>
      </c>
      <c r="G119" s="44">
        <f>VLOOKUP(A119, '1_문헌특성'!C:AQ, 28, 0)</f>
        <v>1</v>
      </c>
      <c r="H119" s="44">
        <f>VLOOKUP(A119, '1_문헌특성'!C:AQ, 29, 0)</f>
        <v>2</v>
      </c>
      <c r="I119" s="44" t="str">
        <f>VLOOKUP(A119, '1_문헌특성'!C:AQ, 30, 0)</f>
        <v>Gait-Trainer GT1</v>
      </c>
      <c r="J119" s="44" t="str">
        <f>VLOOKUP(A119, '1_문헌특성'!C:AQ, 33, 0)</f>
        <v>Physical Therapy</v>
      </c>
      <c r="K119" s="23"/>
      <c r="L119" s="23"/>
      <c r="M119" s="23" t="s">
        <v>387</v>
      </c>
      <c r="N119" s="23" t="s">
        <v>165</v>
      </c>
      <c r="O119" s="24"/>
      <c r="P119" s="22" t="str">
        <f>VLOOKUP(A119,'1_문헌특성'!C:AQ,40,0)</f>
        <v>추적관찰 1개월</v>
      </c>
      <c r="Q119" s="23" t="s">
        <v>160</v>
      </c>
      <c r="R119" s="23">
        <v>16</v>
      </c>
      <c r="S119" s="23">
        <v>40</v>
      </c>
      <c r="T119" s="23">
        <v>6.53</v>
      </c>
      <c r="U119" s="23">
        <v>15</v>
      </c>
      <c r="V119" s="23">
        <v>47.33</v>
      </c>
      <c r="W119" s="23">
        <v>7.5</v>
      </c>
      <c r="X119" s="16"/>
      <c r="Y119" s="16"/>
      <c r="Z119" s="16"/>
      <c r="AB119" s="16" t="s">
        <v>389</v>
      </c>
      <c r="AC119" s="16"/>
      <c r="AD119" s="23"/>
    </row>
    <row r="120" spans="1:30" s="58" customFormat="1" x14ac:dyDescent="0.3">
      <c r="A120" s="68">
        <v>3049</v>
      </c>
      <c r="B120" s="43" t="str">
        <f>VLOOKUP(A120,'1_문헌특성'!C:AQ,2,0)</f>
        <v>Picelli (2012)a</v>
      </c>
      <c r="C120" s="43" t="str">
        <f>VLOOKUP(A120,'1_문헌특성'!C:AQ,3,0)</f>
        <v>RCT</v>
      </c>
      <c r="D120" s="44" t="str">
        <f>VLOOKUP(A120, '1_문헌특성'!C:AQ, 8, 0)</f>
        <v>2.파킨슨병</v>
      </c>
      <c r="E120" s="43">
        <f>VLOOKUP(A120, '1_문헌특성'!C:AQ, 9, 0)</f>
        <v>0</v>
      </c>
      <c r="F120" s="44" t="str">
        <f>VLOOKUP(A120, '1_문헌특성'!C:AQ, 27, 0)</f>
        <v>Robotic gait training</v>
      </c>
      <c r="G120" s="44">
        <f>VLOOKUP(A120, '1_문헌특성'!C:AQ, 28, 0)</f>
        <v>1</v>
      </c>
      <c r="H120" s="44">
        <f>VLOOKUP(A120, '1_문헌특성'!C:AQ, 29, 0)</f>
        <v>2</v>
      </c>
      <c r="I120" s="44" t="str">
        <f>VLOOKUP(A120, '1_문헌특성'!C:AQ, 30, 0)</f>
        <v>Gait-Trainer GT1</v>
      </c>
      <c r="J120" s="44" t="str">
        <f>VLOOKUP(A120, '1_문헌특성'!C:AQ, 33, 0)</f>
        <v>Physical Therapy</v>
      </c>
      <c r="K120" s="23"/>
      <c r="L120" s="23"/>
      <c r="M120" s="23" t="s">
        <v>383</v>
      </c>
      <c r="N120" s="23" t="s">
        <v>165</v>
      </c>
      <c r="O120" s="24"/>
      <c r="P120" s="22" t="str">
        <f>VLOOKUP(A120,'1_문헌특성'!C:AQ,40,0)</f>
        <v>추적관찰 1개월</v>
      </c>
      <c r="Q120" s="23" t="s">
        <v>300</v>
      </c>
      <c r="R120" s="23">
        <v>16</v>
      </c>
      <c r="S120" s="23">
        <v>42.31</v>
      </c>
      <c r="T120" s="23">
        <v>2.75</v>
      </c>
      <c r="U120" s="23">
        <v>15</v>
      </c>
      <c r="V120" s="23">
        <v>37.6</v>
      </c>
      <c r="W120" s="23">
        <v>4.84</v>
      </c>
      <c r="X120" s="16"/>
      <c r="Y120" s="16"/>
      <c r="Z120" s="16"/>
      <c r="AA120" s="16"/>
      <c r="AB120" s="16" t="s">
        <v>390</v>
      </c>
      <c r="AC120" s="16"/>
      <c r="AD120" s="23"/>
    </row>
    <row r="121" spans="1:30" s="58" customFormat="1" x14ac:dyDescent="0.3">
      <c r="A121" s="68">
        <v>3049</v>
      </c>
      <c r="B121" s="43" t="str">
        <f>VLOOKUP(A121,'1_문헌특성'!C:AQ,2,0)</f>
        <v>Picelli (2012)a</v>
      </c>
      <c r="C121" s="43" t="str">
        <f>VLOOKUP(A121,'1_문헌특성'!C:AQ,3,0)</f>
        <v>RCT</v>
      </c>
      <c r="D121" s="44" t="str">
        <f>VLOOKUP(A121, '1_문헌특성'!C:AQ, 8, 0)</f>
        <v>2.파킨슨병</v>
      </c>
      <c r="E121" s="43">
        <f>VLOOKUP(A121, '1_문헌특성'!C:AQ, 9, 0)</f>
        <v>0</v>
      </c>
      <c r="F121" s="44" t="str">
        <f>VLOOKUP(A121, '1_문헌특성'!C:AQ, 27, 0)</f>
        <v>Robotic gait training</v>
      </c>
      <c r="G121" s="44">
        <f>VLOOKUP(A121, '1_문헌특성'!C:AQ, 28, 0)</f>
        <v>1</v>
      </c>
      <c r="H121" s="44">
        <f>VLOOKUP(A121, '1_문헌특성'!C:AQ, 29, 0)</f>
        <v>2</v>
      </c>
      <c r="I121" s="44" t="str">
        <f>VLOOKUP(A121, '1_문헌특성'!C:AQ, 30, 0)</f>
        <v>Gait-Trainer GT1</v>
      </c>
      <c r="J121" s="44" t="str">
        <f>VLOOKUP(A121, '1_문헌특성'!C:AQ, 33, 0)</f>
        <v>Physical Therapy</v>
      </c>
      <c r="K121" s="23"/>
      <c r="L121" s="23"/>
      <c r="M121" s="23" t="s">
        <v>386</v>
      </c>
      <c r="N121" s="23" t="s">
        <v>165</v>
      </c>
      <c r="O121" s="24"/>
      <c r="P121" s="22" t="str">
        <f>VLOOKUP(A121,'1_문헌특성'!C:AQ,40,0)</f>
        <v>추적관찰 1개월</v>
      </c>
      <c r="Q121" s="23" t="s">
        <v>300</v>
      </c>
      <c r="R121" s="23">
        <v>16</v>
      </c>
      <c r="S121" s="23">
        <v>1.31</v>
      </c>
      <c r="T121" s="23">
        <v>0.48</v>
      </c>
      <c r="U121" s="23">
        <v>15</v>
      </c>
      <c r="V121" s="23">
        <v>1.93</v>
      </c>
      <c r="W121" s="23">
        <v>0.7</v>
      </c>
      <c r="X121" s="16"/>
      <c r="Y121" s="16"/>
      <c r="Z121" s="16"/>
      <c r="AA121" s="16"/>
      <c r="AB121" s="16">
        <v>2E-3</v>
      </c>
      <c r="AC121" s="16"/>
      <c r="AD121" s="23"/>
    </row>
    <row r="122" spans="1:30" s="58" customFormat="1" x14ac:dyDescent="0.3">
      <c r="A122" s="68">
        <v>3049</v>
      </c>
      <c r="B122" s="43" t="str">
        <f>VLOOKUP(A122,'1_문헌특성'!C:AQ,2,0)</f>
        <v>Picelli (2012)a</v>
      </c>
      <c r="C122" s="43" t="str">
        <f>VLOOKUP(A122,'1_문헌특성'!C:AQ,3,0)</f>
        <v>RCT</v>
      </c>
      <c r="D122" s="44" t="str">
        <f>VLOOKUP(A122, '1_문헌특성'!C:AQ, 8, 0)</f>
        <v>2.파킨슨병</v>
      </c>
      <c r="E122" s="43">
        <f>VLOOKUP(A122, '1_문헌특성'!C:AQ, 9, 0)</f>
        <v>0</v>
      </c>
      <c r="F122" s="44" t="str">
        <f>VLOOKUP(A122, '1_문헌특성'!C:AQ, 27, 0)</f>
        <v>Robotic gait training</v>
      </c>
      <c r="G122" s="44">
        <f>VLOOKUP(A122, '1_문헌특성'!C:AQ, 28, 0)</f>
        <v>1</v>
      </c>
      <c r="H122" s="44">
        <f>VLOOKUP(A122, '1_문헌특성'!C:AQ, 29, 0)</f>
        <v>2</v>
      </c>
      <c r="I122" s="44" t="str">
        <f>VLOOKUP(A122, '1_문헌특성'!C:AQ, 30, 0)</f>
        <v>Gait-Trainer GT1</v>
      </c>
      <c r="J122" s="44" t="str">
        <f>VLOOKUP(A122, '1_문헌특성'!C:AQ, 33, 0)</f>
        <v>Physical Therapy</v>
      </c>
      <c r="K122" s="23"/>
      <c r="L122" s="23"/>
      <c r="M122" s="23" t="s">
        <v>384</v>
      </c>
      <c r="N122" s="23" t="s">
        <v>165</v>
      </c>
      <c r="O122" s="24"/>
      <c r="P122" s="22" t="str">
        <f>VLOOKUP(A122,'1_문헌특성'!C:AQ,40,0)</f>
        <v>추적관찰 1개월</v>
      </c>
      <c r="Q122" s="23" t="s">
        <v>300</v>
      </c>
      <c r="R122" s="23">
        <v>16</v>
      </c>
      <c r="S122" s="23">
        <v>62.13</v>
      </c>
      <c r="T122" s="23">
        <v>10.96</v>
      </c>
      <c r="U122" s="23">
        <v>15</v>
      </c>
      <c r="V122" s="23">
        <v>56.46</v>
      </c>
      <c r="W122" s="23">
        <v>10.7</v>
      </c>
      <c r="X122" s="16"/>
      <c r="Y122" s="16"/>
      <c r="Z122" s="16"/>
      <c r="AA122" s="16"/>
      <c r="AB122" s="16">
        <v>1E-3</v>
      </c>
      <c r="AC122" s="16"/>
      <c r="AD122" s="23"/>
    </row>
    <row r="123" spans="1:30" s="58" customFormat="1" x14ac:dyDescent="0.3">
      <c r="A123" s="68">
        <v>3049</v>
      </c>
      <c r="B123" s="43" t="str">
        <f>VLOOKUP(A123,'1_문헌특성'!C:AQ,2,0)</f>
        <v>Picelli (2012)a</v>
      </c>
      <c r="C123" s="43" t="str">
        <f>VLOOKUP(A123,'1_문헌특성'!C:AQ,3,0)</f>
        <v>RCT</v>
      </c>
      <c r="D123" s="44" t="str">
        <f>VLOOKUP(A123, '1_문헌특성'!C:AQ, 8, 0)</f>
        <v>2.파킨슨병</v>
      </c>
      <c r="E123" s="43">
        <f>VLOOKUP(A123, '1_문헌특성'!C:AQ, 9, 0)</f>
        <v>0</v>
      </c>
      <c r="F123" s="44" t="str">
        <f>VLOOKUP(A123, '1_문헌특성'!C:AQ, 27, 0)</f>
        <v>Robotic gait training</v>
      </c>
      <c r="G123" s="44">
        <f>VLOOKUP(A123, '1_문헌특성'!C:AQ, 28, 0)</f>
        <v>1</v>
      </c>
      <c r="H123" s="44">
        <f>VLOOKUP(A123, '1_문헌특성'!C:AQ, 29, 0)</f>
        <v>2</v>
      </c>
      <c r="I123" s="44" t="str">
        <f>VLOOKUP(A123, '1_문헌특성'!C:AQ, 30, 0)</f>
        <v>Gait-Trainer GT1</v>
      </c>
      <c r="J123" s="44" t="str">
        <f>VLOOKUP(A123, '1_문헌특성'!C:AQ, 33, 0)</f>
        <v>Physical Therapy</v>
      </c>
      <c r="K123" s="23"/>
      <c r="L123" s="23"/>
      <c r="M123" s="23" t="s">
        <v>385</v>
      </c>
      <c r="N123" s="23" t="s">
        <v>108</v>
      </c>
      <c r="O123" s="24"/>
      <c r="P123" s="22" t="str">
        <f>VLOOKUP(A123,'1_문헌특성'!C:AQ,40,0)</f>
        <v>추적관찰 1개월</v>
      </c>
      <c r="Q123" s="23" t="s">
        <v>300</v>
      </c>
      <c r="R123" s="23">
        <v>16</v>
      </c>
      <c r="S123" s="23">
        <v>11.48</v>
      </c>
      <c r="T123" s="23">
        <v>1.54</v>
      </c>
      <c r="U123" s="23">
        <v>15</v>
      </c>
      <c r="V123" s="23">
        <v>13.89</v>
      </c>
      <c r="W123" s="23">
        <v>5.8</v>
      </c>
      <c r="X123" s="16"/>
      <c r="Y123" s="16"/>
      <c r="Z123" s="16"/>
      <c r="AA123" s="16"/>
      <c r="AB123" s="16" t="s">
        <v>390</v>
      </c>
      <c r="AC123" s="16"/>
      <c r="AD123" s="23"/>
    </row>
    <row r="124" spans="1:30" s="58" customFormat="1" x14ac:dyDescent="0.3">
      <c r="A124" s="68">
        <v>3049</v>
      </c>
      <c r="B124" s="43" t="str">
        <f>VLOOKUP(A124,'1_문헌특성'!C:AQ,2,0)</f>
        <v>Picelli (2012)a</v>
      </c>
      <c r="C124" s="43" t="str">
        <f>VLOOKUP(A124,'1_문헌특성'!C:AQ,3,0)</f>
        <v>RCT</v>
      </c>
      <c r="D124" s="44" t="str">
        <f>VLOOKUP(A124, '1_문헌특성'!C:AQ, 8, 0)</f>
        <v>2.파킨슨병</v>
      </c>
      <c r="E124" s="43">
        <f>VLOOKUP(A124, '1_문헌특성'!C:AQ, 9, 0)</f>
        <v>0</v>
      </c>
      <c r="F124" s="44" t="str">
        <f>VLOOKUP(A124, '1_문헌특성'!C:AQ, 27, 0)</f>
        <v>Robotic gait training</v>
      </c>
      <c r="G124" s="44">
        <f>VLOOKUP(A124, '1_문헌특성'!C:AQ, 28, 0)</f>
        <v>1</v>
      </c>
      <c r="H124" s="44">
        <f>VLOOKUP(A124, '1_문헌특성'!C:AQ, 29, 0)</f>
        <v>2</v>
      </c>
      <c r="I124" s="44" t="str">
        <f>VLOOKUP(A124, '1_문헌특성'!C:AQ, 30, 0)</f>
        <v>Gait-Trainer GT1</v>
      </c>
      <c r="J124" s="44" t="str">
        <f>VLOOKUP(A124, '1_문헌특성'!C:AQ, 33, 0)</f>
        <v>Physical Therapy</v>
      </c>
      <c r="K124" s="23"/>
      <c r="L124" s="23"/>
      <c r="M124" s="23" t="s">
        <v>369</v>
      </c>
      <c r="N124" s="92" t="s">
        <v>108</v>
      </c>
      <c r="O124" s="24"/>
      <c r="P124" s="22" t="str">
        <f>VLOOKUP(A124,'1_문헌특성'!C:AQ,40,0)</f>
        <v>추적관찰 1개월</v>
      </c>
      <c r="Q124" s="23" t="s">
        <v>300</v>
      </c>
      <c r="R124" s="23">
        <v>16</v>
      </c>
      <c r="S124" s="23">
        <v>11.72</v>
      </c>
      <c r="T124" s="23">
        <v>1.81</v>
      </c>
      <c r="U124" s="23">
        <v>15</v>
      </c>
      <c r="V124" s="23">
        <v>12.04</v>
      </c>
      <c r="W124" s="23">
        <v>4.3899999999999997</v>
      </c>
      <c r="X124" s="16"/>
      <c r="Y124" s="16"/>
      <c r="Z124" s="16"/>
      <c r="AA124" s="16"/>
      <c r="AB124" s="16">
        <v>1E-3</v>
      </c>
      <c r="AC124" s="16" t="s">
        <v>388</v>
      </c>
      <c r="AD124" s="23"/>
    </row>
    <row r="125" spans="1:30" s="58" customFormat="1" x14ac:dyDescent="0.3">
      <c r="A125" s="68">
        <v>3049</v>
      </c>
      <c r="B125" s="43" t="str">
        <f>VLOOKUP(A125,'1_문헌특성'!C:AQ,2,0)</f>
        <v>Picelli (2012)a</v>
      </c>
      <c r="C125" s="43" t="str">
        <f>VLOOKUP(A125,'1_문헌특성'!C:AQ,3,0)</f>
        <v>RCT</v>
      </c>
      <c r="D125" s="44" t="str">
        <f>VLOOKUP(A125, '1_문헌특성'!C:AQ, 8, 0)</f>
        <v>2.파킨슨병</v>
      </c>
      <c r="E125" s="43">
        <f>VLOOKUP(A125, '1_문헌특성'!C:AQ, 9, 0)</f>
        <v>0</v>
      </c>
      <c r="F125" s="44" t="str">
        <f>VLOOKUP(A125, '1_문헌특성'!C:AQ, 27, 0)</f>
        <v>Robotic gait training</v>
      </c>
      <c r="G125" s="44">
        <f>VLOOKUP(A125, '1_문헌특성'!C:AQ, 28, 0)</f>
        <v>1</v>
      </c>
      <c r="H125" s="44">
        <f>VLOOKUP(A125, '1_문헌특성'!C:AQ, 29, 0)</f>
        <v>2</v>
      </c>
      <c r="I125" s="44" t="str">
        <f>VLOOKUP(A125, '1_문헌특성'!C:AQ, 30, 0)</f>
        <v>Gait-Trainer GT1</v>
      </c>
      <c r="J125" s="44" t="str">
        <f>VLOOKUP(A125, '1_문헌특성'!C:AQ, 33, 0)</f>
        <v>Physical Therapy</v>
      </c>
      <c r="K125" s="23"/>
      <c r="L125" s="23"/>
      <c r="M125" s="23" t="s">
        <v>387</v>
      </c>
      <c r="N125" s="23" t="s">
        <v>165</v>
      </c>
      <c r="O125" s="24"/>
      <c r="P125" s="22" t="str">
        <f>VLOOKUP(A125,'1_문헌특성'!C:AQ,40,0)</f>
        <v>추적관찰 1개월</v>
      </c>
      <c r="Q125" s="23" t="s">
        <v>300</v>
      </c>
      <c r="R125" s="23">
        <v>16</v>
      </c>
      <c r="S125" s="23">
        <v>39.69</v>
      </c>
      <c r="T125" s="23">
        <v>6.93</v>
      </c>
      <c r="U125" s="23">
        <v>15</v>
      </c>
      <c r="V125" s="23">
        <v>47.27</v>
      </c>
      <c r="W125" s="23">
        <v>7.6</v>
      </c>
      <c r="X125" s="16"/>
      <c r="Y125" s="16"/>
      <c r="Z125" s="16"/>
      <c r="AA125" s="16"/>
      <c r="AB125" s="16" t="s">
        <v>390</v>
      </c>
      <c r="AC125" s="16"/>
      <c r="AD125" s="23"/>
    </row>
    <row r="126" spans="1:30" s="58" customFormat="1" ht="16.5" customHeight="1" x14ac:dyDescent="0.3">
      <c r="A126" s="68">
        <v>6574</v>
      </c>
      <c r="B126" s="43" t="str">
        <f>VLOOKUP(A126,'1_문헌특성'!C:AQ,2,0)</f>
        <v>Picelli (2012)b</v>
      </c>
      <c r="C126" s="43" t="str">
        <f>VLOOKUP(A126,'1_문헌특성'!C:AQ,3,0)</f>
        <v>RCT</v>
      </c>
      <c r="D126" s="44" t="str">
        <f>VLOOKUP(A126, '1_문헌특성'!C:AQ, 8, 0)</f>
        <v>2.파킨슨병</v>
      </c>
      <c r="E126" s="43">
        <f>VLOOKUP(A126, '1_문헌특성'!C:AQ, 9, 0)</f>
        <v>0</v>
      </c>
      <c r="F126" s="44" t="str">
        <f>VLOOKUP(A126, '1_문헌특성'!C:AQ, 27, 0)</f>
        <v>Robotic gait training</v>
      </c>
      <c r="G126" s="44">
        <f>VLOOKUP(A126, '1_문헌특성'!C:AQ, 28, 0)</f>
        <v>1</v>
      </c>
      <c r="H126" s="44">
        <f>VLOOKUP(A126, '1_문헌특성'!C:AQ, 29, 0)</f>
        <v>2</v>
      </c>
      <c r="I126" s="44" t="str">
        <f>VLOOKUP(A126, '1_문헌특성'!C:AQ, 30, 0)</f>
        <v>Gait Trainer GT1</v>
      </c>
      <c r="J126" s="44" t="str">
        <f>VLOOKUP(A126, '1_문헌특성'!C:AQ, 33, 0)</f>
        <v>일반물리치료(conventional physiotherapy)</v>
      </c>
      <c r="K126" s="23"/>
      <c r="L126" s="23"/>
      <c r="M126" s="23" t="s">
        <v>251</v>
      </c>
      <c r="N126" s="23" t="s">
        <v>111</v>
      </c>
      <c r="O126" s="24"/>
      <c r="P126" s="22" t="str">
        <f>VLOOKUP(A126,'1_문헌특성'!C:AQ,40,0)</f>
        <v>추적관찰 1개월</v>
      </c>
      <c r="Q126" s="23" t="s">
        <v>160</v>
      </c>
      <c r="R126" s="23">
        <v>18</v>
      </c>
      <c r="S126" s="23">
        <v>1.22</v>
      </c>
      <c r="T126" s="23">
        <v>0.19</v>
      </c>
      <c r="U126" s="23">
        <v>18</v>
      </c>
      <c r="V126" s="23">
        <v>0.98</v>
      </c>
      <c r="W126" s="23">
        <v>0.32</v>
      </c>
      <c r="X126" s="16"/>
      <c r="Y126" s="16"/>
      <c r="Z126" s="16"/>
      <c r="AA126" s="16"/>
      <c r="AB126" s="16">
        <v>3.5000000000000003E-2</v>
      </c>
      <c r="AC126" s="16"/>
      <c r="AD126" s="23"/>
    </row>
    <row r="127" spans="1:30" s="58" customFormat="1" ht="16.5" customHeight="1" x14ac:dyDescent="0.3">
      <c r="A127" s="68">
        <v>6574</v>
      </c>
      <c r="B127" s="43" t="str">
        <f>VLOOKUP(A127,'1_문헌특성'!C:AQ,2,0)</f>
        <v>Picelli (2012)b</v>
      </c>
      <c r="C127" s="43" t="str">
        <f>VLOOKUP(A127,'1_문헌특성'!C:AQ,3,0)</f>
        <v>RCT</v>
      </c>
      <c r="D127" s="44" t="str">
        <f>VLOOKUP(A127, '1_문헌특성'!C:AQ, 8, 0)</f>
        <v>2.파킨슨병</v>
      </c>
      <c r="E127" s="43">
        <f>VLOOKUP(A127, '1_문헌특성'!C:AQ, 9, 0)</f>
        <v>0</v>
      </c>
      <c r="F127" s="44" t="str">
        <f>VLOOKUP(A127, '1_문헌특성'!C:AQ, 27, 0)</f>
        <v>Robotic gait training</v>
      </c>
      <c r="G127" s="44">
        <f>VLOOKUP(A127, '1_문헌특성'!C:AQ, 28, 0)</f>
        <v>1</v>
      </c>
      <c r="H127" s="44">
        <f>VLOOKUP(A127, '1_문헌특성'!C:AQ, 29, 0)</f>
        <v>2</v>
      </c>
      <c r="I127" s="44" t="str">
        <f>VLOOKUP(A127, '1_문헌특성'!C:AQ, 30, 0)</f>
        <v>Gait Trainer GT1</v>
      </c>
      <c r="J127" s="44" t="str">
        <f>VLOOKUP(A127, '1_문헌특성'!C:AQ, 33, 0)</f>
        <v>일반물리치료(conventional physiotherapy)</v>
      </c>
      <c r="K127" s="23"/>
      <c r="L127" s="23"/>
      <c r="M127" s="23" t="s">
        <v>107</v>
      </c>
      <c r="N127" s="23" t="s">
        <v>78</v>
      </c>
      <c r="O127" s="24"/>
      <c r="P127" s="22" t="str">
        <f>VLOOKUP(A127,'1_문헌특성'!C:AQ,40,0)</f>
        <v>추적관찰 1개월</v>
      </c>
      <c r="Q127" s="23" t="s">
        <v>160</v>
      </c>
      <c r="R127" s="23">
        <v>18</v>
      </c>
      <c r="S127" s="23">
        <v>366.06</v>
      </c>
      <c r="T127" s="23">
        <v>78.540000000000006</v>
      </c>
      <c r="U127" s="23">
        <v>18</v>
      </c>
      <c r="V127" s="23">
        <v>280.11</v>
      </c>
      <c r="W127" s="23">
        <v>106.61</v>
      </c>
      <c r="X127" s="16"/>
      <c r="Y127" s="16"/>
      <c r="Z127" s="16"/>
      <c r="AA127" s="16"/>
      <c r="AB127" s="16" t="s">
        <v>395</v>
      </c>
      <c r="AC127" s="16"/>
      <c r="AD127" s="23"/>
    </row>
    <row r="128" spans="1:30" s="58" customFormat="1" ht="16.5" customHeight="1" x14ac:dyDescent="0.3">
      <c r="A128" s="68">
        <v>6574</v>
      </c>
      <c r="B128" s="43" t="str">
        <f>VLOOKUP(A128,'1_문헌특성'!C:AQ,2,0)</f>
        <v>Picelli (2012)b</v>
      </c>
      <c r="C128" s="43" t="str">
        <f>VLOOKUP(A128,'1_문헌특성'!C:AQ,3,0)</f>
        <v>RCT</v>
      </c>
      <c r="D128" s="44" t="str">
        <f>VLOOKUP(A128, '1_문헌특성'!C:AQ, 8, 0)</f>
        <v>2.파킨슨병</v>
      </c>
      <c r="E128" s="43">
        <f>VLOOKUP(A128, '1_문헌특성'!C:AQ, 9, 0)</f>
        <v>0</v>
      </c>
      <c r="F128" s="44" t="str">
        <f>VLOOKUP(A128, '1_문헌특성'!C:AQ, 27, 0)</f>
        <v>Robotic gait training</v>
      </c>
      <c r="G128" s="44">
        <f>VLOOKUP(A128, '1_문헌특성'!C:AQ, 28, 0)</f>
        <v>1</v>
      </c>
      <c r="H128" s="44">
        <f>VLOOKUP(A128, '1_문헌특성'!C:AQ, 29, 0)</f>
        <v>2</v>
      </c>
      <c r="I128" s="44" t="str">
        <f>VLOOKUP(A128, '1_문헌특성'!C:AQ, 30, 0)</f>
        <v>Gait Trainer GT1</v>
      </c>
      <c r="J128" s="44" t="str">
        <f>VLOOKUP(A128, '1_문헌특성'!C:AQ, 33, 0)</f>
        <v>일반물리치료(conventional physiotherapy)</v>
      </c>
      <c r="K128" s="23"/>
      <c r="L128" s="23"/>
      <c r="M128" s="23" t="s">
        <v>164</v>
      </c>
      <c r="N128" s="23" t="s">
        <v>379</v>
      </c>
      <c r="O128" s="24"/>
      <c r="P128" s="22" t="str">
        <f>VLOOKUP(A128,'1_문헌특성'!C:AQ,40,0)</f>
        <v>추적관찰 1개월</v>
      </c>
      <c r="Q128" s="23" t="s">
        <v>160</v>
      </c>
      <c r="R128" s="23">
        <v>18</v>
      </c>
      <c r="S128" s="23">
        <v>117.41</v>
      </c>
      <c r="T128" s="23">
        <v>24.71</v>
      </c>
      <c r="U128" s="23">
        <v>18</v>
      </c>
      <c r="V128" s="23">
        <v>103.81</v>
      </c>
      <c r="W128" s="23">
        <v>25.84</v>
      </c>
      <c r="X128" s="16"/>
      <c r="Y128" s="16"/>
      <c r="Z128" s="16"/>
      <c r="AA128" s="16"/>
      <c r="AB128" s="16">
        <v>3.1E-2</v>
      </c>
      <c r="AC128" s="16"/>
      <c r="AD128" s="23"/>
    </row>
    <row r="129" spans="1:30" s="58" customFormat="1" ht="16.5" customHeight="1" x14ac:dyDescent="0.3">
      <c r="A129" s="68">
        <v>6574</v>
      </c>
      <c r="B129" s="43" t="str">
        <f>VLOOKUP(A129,'1_문헌특성'!C:AQ,2,0)</f>
        <v>Picelli (2012)b</v>
      </c>
      <c r="C129" s="43" t="str">
        <f>VLOOKUP(A129,'1_문헌특성'!C:AQ,3,0)</f>
        <v>RCT</v>
      </c>
      <c r="D129" s="44" t="str">
        <f>VLOOKUP(A129, '1_문헌특성'!C:AQ, 8, 0)</f>
        <v>2.파킨슨병</v>
      </c>
      <c r="E129" s="43">
        <f>VLOOKUP(A129, '1_문헌특성'!C:AQ, 9, 0)</f>
        <v>0</v>
      </c>
      <c r="F129" s="44" t="str">
        <f>VLOOKUP(A129, '1_문헌특성'!C:AQ, 27, 0)</f>
        <v>Robotic gait training</v>
      </c>
      <c r="G129" s="44">
        <f>VLOOKUP(A129, '1_문헌특성'!C:AQ, 28, 0)</f>
        <v>1</v>
      </c>
      <c r="H129" s="44">
        <f>VLOOKUP(A129, '1_문헌특성'!C:AQ, 29, 0)</f>
        <v>2</v>
      </c>
      <c r="I129" s="44" t="str">
        <f>VLOOKUP(A129, '1_문헌특성'!C:AQ, 30, 0)</f>
        <v>Gait Trainer GT1</v>
      </c>
      <c r="J129" s="44" t="str">
        <f>VLOOKUP(A129, '1_문헌특성'!C:AQ, 33, 0)</f>
        <v>일반물리치료(conventional physiotherapy)</v>
      </c>
      <c r="K129" s="23"/>
      <c r="L129" s="23"/>
      <c r="M129" s="23" t="s">
        <v>110</v>
      </c>
      <c r="N129" s="23" t="s">
        <v>394</v>
      </c>
      <c r="O129" s="24"/>
      <c r="P129" s="22" t="str">
        <f>VLOOKUP(A129,'1_문헌특성'!C:AQ,40,0)</f>
        <v>추적관찰 1개월</v>
      </c>
      <c r="Q129" s="23" t="s">
        <v>160</v>
      </c>
      <c r="R129" s="23">
        <v>18</v>
      </c>
      <c r="S129" s="23">
        <v>125.32</v>
      </c>
      <c r="T129" s="23">
        <v>19.05</v>
      </c>
      <c r="U129" s="23">
        <v>18</v>
      </c>
      <c r="V129" s="23">
        <v>108.83</v>
      </c>
      <c r="W129" s="23">
        <v>29.01</v>
      </c>
      <c r="X129" s="16"/>
      <c r="Y129" s="16"/>
      <c r="Z129" s="16"/>
      <c r="AA129" s="16"/>
      <c r="AB129" s="16">
        <f xml:space="preserve"> 0.206</f>
        <v>0.20599999999999999</v>
      </c>
      <c r="AC129" s="16"/>
      <c r="AD129" s="23"/>
    </row>
    <row r="130" spans="1:30" s="58" customFormat="1" ht="16.5" customHeight="1" x14ac:dyDescent="0.3">
      <c r="A130" s="68">
        <v>6574</v>
      </c>
      <c r="B130" s="43" t="str">
        <f>VLOOKUP(A130,'1_문헌특성'!C:AQ,2,0)</f>
        <v>Picelli (2012)b</v>
      </c>
      <c r="C130" s="43" t="str">
        <f>VLOOKUP(A130,'1_문헌특성'!C:AQ,3,0)</f>
        <v>RCT</v>
      </c>
      <c r="D130" s="44" t="str">
        <f>VLOOKUP(A130, '1_문헌특성'!C:AQ, 8, 0)</f>
        <v>2.파킨슨병</v>
      </c>
      <c r="E130" s="43">
        <f>VLOOKUP(A130, '1_문헌특성'!C:AQ, 9, 0)</f>
        <v>0</v>
      </c>
      <c r="F130" s="44" t="str">
        <f>VLOOKUP(A130, '1_문헌특성'!C:AQ, 27, 0)</f>
        <v>Robotic gait training</v>
      </c>
      <c r="G130" s="44">
        <f>VLOOKUP(A130, '1_문헌특성'!C:AQ, 28, 0)</f>
        <v>1</v>
      </c>
      <c r="H130" s="44">
        <f>VLOOKUP(A130, '1_문헌특성'!C:AQ, 29, 0)</f>
        <v>2</v>
      </c>
      <c r="I130" s="44" t="str">
        <f>VLOOKUP(A130, '1_문헌특성'!C:AQ, 30, 0)</f>
        <v>Gait Trainer GT1</v>
      </c>
      <c r="J130" s="44" t="str">
        <f>VLOOKUP(A130, '1_문헌특성'!C:AQ, 33, 0)</f>
        <v>일반물리치료(conventional physiotherapy)</v>
      </c>
      <c r="K130" s="23"/>
      <c r="L130" s="23"/>
      <c r="M130" s="23" t="s">
        <v>373</v>
      </c>
      <c r="O130" s="24"/>
      <c r="P130" s="22" t="str">
        <f>VLOOKUP(A130,'1_문헌특성'!C:AQ,40,0)</f>
        <v>추적관찰 1개월</v>
      </c>
      <c r="Q130" s="23" t="s">
        <v>160</v>
      </c>
      <c r="R130" s="23">
        <v>18</v>
      </c>
      <c r="S130" s="23">
        <v>1.74</v>
      </c>
      <c r="T130" s="23">
        <v>0.5</v>
      </c>
      <c r="U130" s="23">
        <v>18</v>
      </c>
      <c r="V130" s="23">
        <v>1.51</v>
      </c>
      <c r="W130" s="23">
        <v>0.57999999999999996</v>
      </c>
      <c r="X130" s="16"/>
      <c r="Y130" s="16"/>
      <c r="Z130" s="16"/>
      <c r="AA130" s="16"/>
      <c r="AB130" s="16">
        <v>8.9999999999999993E-3</v>
      </c>
      <c r="AC130" s="16"/>
      <c r="AD130" s="23"/>
    </row>
    <row r="131" spans="1:30" s="58" customFormat="1" ht="16.5" customHeight="1" x14ac:dyDescent="0.3">
      <c r="A131" s="68">
        <v>6574</v>
      </c>
      <c r="B131" s="43" t="str">
        <f>VLOOKUP(A131,'1_문헌특성'!C:AQ,2,0)</f>
        <v>Picelli (2012)b</v>
      </c>
      <c r="C131" s="43" t="str">
        <f>VLOOKUP(A131,'1_문헌특성'!C:AQ,3,0)</f>
        <v>RCT</v>
      </c>
      <c r="D131" s="44" t="str">
        <f>VLOOKUP(A131, '1_문헌특성'!C:AQ, 8, 0)</f>
        <v>2.파킨슨병</v>
      </c>
      <c r="E131" s="43">
        <f>VLOOKUP(A131, '1_문헌특성'!C:AQ, 9, 0)</f>
        <v>0</v>
      </c>
      <c r="F131" s="44" t="str">
        <f>VLOOKUP(A131, '1_문헌특성'!C:AQ, 27, 0)</f>
        <v>Robotic gait training</v>
      </c>
      <c r="G131" s="44">
        <f>VLOOKUP(A131, '1_문헌특성'!C:AQ, 28, 0)</f>
        <v>1</v>
      </c>
      <c r="H131" s="44">
        <f>VLOOKUP(A131, '1_문헌특성'!C:AQ, 29, 0)</f>
        <v>2</v>
      </c>
      <c r="I131" s="44" t="str">
        <f>VLOOKUP(A131, '1_문헌특성'!C:AQ, 30, 0)</f>
        <v>Gait Trainer GT1</v>
      </c>
      <c r="J131" s="44" t="str">
        <f>VLOOKUP(A131, '1_문헌특성'!C:AQ, 33, 0)</f>
        <v>일반물리치료(conventional physiotherapy)</v>
      </c>
      <c r="K131" s="23"/>
      <c r="L131" s="23"/>
      <c r="M131" s="23" t="s">
        <v>374</v>
      </c>
      <c r="N131" s="23" t="s">
        <v>167</v>
      </c>
      <c r="O131" s="24"/>
      <c r="P131" s="22" t="str">
        <f>VLOOKUP(A131,'1_문헌특성'!C:AQ,40,0)</f>
        <v>추적관찰 1개월</v>
      </c>
      <c r="Q131" s="23" t="s">
        <v>160</v>
      </c>
      <c r="R131" s="23">
        <v>18</v>
      </c>
      <c r="S131" s="23">
        <v>6.2</v>
      </c>
      <c r="T131" s="23">
        <v>6.63</v>
      </c>
      <c r="U131" s="23">
        <v>18</v>
      </c>
      <c r="V131" s="23">
        <v>8</v>
      </c>
      <c r="W131" s="23">
        <v>11.96</v>
      </c>
      <c r="X131" s="16"/>
      <c r="Y131" s="16"/>
      <c r="Z131" s="16"/>
      <c r="AA131" s="16"/>
      <c r="AB131" s="16">
        <f xml:space="preserve"> 0.642</f>
        <v>0.64200000000000002</v>
      </c>
      <c r="AC131" s="16"/>
      <c r="AD131" s="23"/>
    </row>
    <row r="132" spans="1:30" s="58" customFormat="1" ht="16.5" customHeight="1" x14ac:dyDescent="0.3">
      <c r="A132" s="68">
        <v>6574</v>
      </c>
      <c r="B132" s="43" t="str">
        <f>VLOOKUP(A132,'1_문헌특성'!C:AQ,2,0)</f>
        <v>Picelli (2012)b</v>
      </c>
      <c r="C132" s="43" t="str">
        <f>VLOOKUP(A132,'1_문헌특성'!C:AQ,3,0)</f>
        <v>RCT</v>
      </c>
      <c r="D132" s="44" t="str">
        <f>VLOOKUP(A132, '1_문헌특성'!C:AQ, 8, 0)</f>
        <v>2.파킨슨병</v>
      </c>
      <c r="E132" s="43">
        <f>VLOOKUP(A132, '1_문헌특성'!C:AQ, 9, 0)</f>
        <v>0</v>
      </c>
      <c r="F132" s="44" t="str">
        <f>VLOOKUP(A132, '1_문헌특성'!C:AQ, 27, 0)</f>
        <v>Robotic gait training</v>
      </c>
      <c r="G132" s="44">
        <f>VLOOKUP(A132, '1_문헌특성'!C:AQ, 28, 0)</f>
        <v>1</v>
      </c>
      <c r="H132" s="44">
        <f>VLOOKUP(A132, '1_문헌특성'!C:AQ, 29, 0)</f>
        <v>2</v>
      </c>
      <c r="I132" s="44" t="str">
        <f>VLOOKUP(A132, '1_문헌특성'!C:AQ, 30, 0)</f>
        <v>Gait Trainer GT1</v>
      </c>
      <c r="J132" s="44" t="str">
        <f>VLOOKUP(A132, '1_문헌특성'!C:AQ, 33, 0)</f>
        <v>일반물리치료(conventional physiotherapy)</v>
      </c>
      <c r="K132" s="23"/>
      <c r="L132" s="23"/>
      <c r="M132" s="23" t="s">
        <v>392</v>
      </c>
      <c r="N132" s="23" t="s">
        <v>165</v>
      </c>
      <c r="O132" s="24"/>
      <c r="P132" s="22" t="str">
        <f>VLOOKUP(A132,'1_문헌특성'!C:AQ,40,0)</f>
        <v>추적관찰 1개월</v>
      </c>
      <c r="Q132" s="23" t="s">
        <v>160</v>
      </c>
      <c r="R132" s="23">
        <v>18</v>
      </c>
      <c r="S132" s="23">
        <v>38.39</v>
      </c>
      <c r="T132" s="23">
        <v>11.17</v>
      </c>
      <c r="U132" s="23">
        <v>18</v>
      </c>
      <c r="V132" s="23">
        <v>52.83</v>
      </c>
      <c r="W132" s="23">
        <v>9.8800000000000008</v>
      </c>
      <c r="X132" s="16"/>
      <c r="Y132" s="16"/>
      <c r="Z132" s="16"/>
      <c r="AA132" s="16"/>
      <c r="AB132" s="16" t="s">
        <v>395</v>
      </c>
      <c r="AC132" s="16"/>
      <c r="AD132" s="23"/>
    </row>
    <row r="133" spans="1:30" s="58" customFormat="1" ht="16.5" customHeight="1" x14ac:dyDescent="0.3">
      <c r="A133" s="68">
        <v>6574</v>
      </c>
      <c r="B133" s="43" t="str">
        <f>VLOOKUP(A133,'1_문헌특성'!C:AQ,2,0)</f>
        <v>Picelli (2012)b</v>
      </c>
      <c r="C133" s="43" t="str">
        <f>VLOOKUP(A133,'1_문헌특성'!C:AQ,3,0)</f>
        <v>RCT</v>
      </c>
      <c r="D133" s="44" t="str">
        <f>VLOOKUP(A133, '1_문헌특성'!C:AQ, 8, 0)</f>
        <v>2.파킨슨병</v>
      </c>
      <c r="E133" s="43">
        <f>VLOOKUP(A133, '1_문헌특성'!C:AQ, 9, 0)</f>
        <v>0</v>
      </c>
      <c r="F133" s="44" t="str">
        <f>VLOOKUP(A133, '1_문헌특성'!C:AQ, 27, 0)</f>
        <v>Robotic gait training</v>
      </c>
      <c r="G133" s="44">
        <f>VLOOKUP(A133, '1_문헌특성'!C:AQ, 28, 0)</f>
        <v>1</v>
      </c>
      <c r="H133" s="44">
        <f>VLOOKUP(A133, '1_문헌특성'!C:AQ, 29, 0)</f>
        <v>2</v>
      </c>
      <c r="I133" s="44" t="str">
        <f>VLOOKUP(A133, '1_문헌특성'!C:AQ, 30, 0)</f>
        <v>Gait Trainer GT1</v>
      </c>
      <c r="J133" s="44" t="str">
        <f>VLOOKUP(A133, '1_문헌특성'!C:AQ, 33, 0)</f>
        <v>일반물리치료(conventional physiotherapy)</v>
      </c>
      <c r="K133" s="23"/>
      <c r="L133" s="23"/>
      <c r="M133" s="23" t="s">
        <v>393</v>
      </c>
      <c r="N133" s="23" t="s">
        <v>165</v>
      </c>
      <c r="O133" s="24"/>
      <c r="P133" s="22" t="str">
        <f>VLOOKUP(A133,'1_문헌특성'!C:AQ,40,0)</f>
        <v>추적관찰 1개월</v>
      </c>
      <c r="Q133" s="23" t="s">
        <v>160</v>
      </c>
      <c r="R133" s="23">
        <v>18</v>
      </c>
      <c r="S133" s="23">
        <v>31.17</v>
      </c>
      <c r="T133" s="23">
        <v>7.03</v>
      </c>
      <c r="U133" s="23">
        <v>18</v>
      </c>
      <c r="V133" s="23">
        <v>38.61</v>
      </c>
      <c r="W133" s="23">
        <v>7.52</v>
      </c>
      <c r="X133" s="16"/>
      <c r="Y133" s="16"/>
      <c r="Z133" s="16"/>
      <c r="AA133" s="16"/>
      <c r="AB133" s="16" t="s">
        <v>395</v>
      </c>
      <c r="AC133" s="16"/>
      <c r="AD133" s="23"/>
    </row>
    <row r="134" spans="1:30" s="58" customFormat="1" x14ac:dyDescent="0.3">
      <c r="A134" s="68">
        <v>6574</v>
      </c>
      <c r="B134" s="43" t="str">
        <f>VLOOKUP(A134,'1_문헌특성'!C:AQ,2,0)</f>
        <v>Picelli (2012)b</v>
      </c>
      <c r="C134" s="43" t="str">
        <f>VLOOKUP(A134,'1_문헌특성'!C:AQ,3,0)</f>
        <v>RCT</v>
      </c>
      <c r="D134" s="44" t="str">
        <f>VLOOKUP(A134, '1_문헌특성'!C:AQ, 8, 0)</f>
        <v>2.파킨슨병</v>
      </c>
      <c r="E134" s="43">
        <f>VLOOKUP(A134, '1_문헌특성'!C:AQ, 9, 0)</f>
        <v>0</v>
      </c>
      <c r="F134" s="44" t="str">
        <f>VLOOKUP(A134, '1_문헌특성'!C:AQ, 27, 0)</f>
        <v>Robotic gait training</v>
      </c>
      <c r="G134" s="44">
        <f>VLOOKUP(A134, '1_문헌특성'!C:AQ, 28, 0)</f>
        <v>1</v>
      </c>
      <c r="H134" s="44">
        <f>VLOOKUP(A134, '1_문헌특성'!C:AQ, 29, 0)</f>
        <v>2</v>
      </c>
      <c r="I134" s="44" t="str">
        <f>VLOOKUP(A134, '1_문헌특성'!C:AQ, 30, 0)</f>
        <v>Gait Trainer GT1</v>
      </c>
      <c r="J134" s="44" t="str">
        <f>VLOOKUP(A134, '1_문헌특성'!C:AQ, 33, 0)</f>
        <v>일반물리치료(conventional physiotherapy)</v>
      </c>
      <c r="K134" s="23"/>
      <c r="L134" s="23"/>
      <c r="M134" s="23" t="s">
        <v>251</v>
      </c>
      <c r="N134" s="23" t="s">
        <v>111</v>
      </c>
      <c r="O134" s="24"/>
      <c r="P134" s="22" t="str">
        <f>VLOOKUP(A134,'1_문헌특성'!C:AQ,40,0)</f>
        <v>추적관찰 1개월</v>
      </c>
      <c r="Q134" s="23" t="s">
        <v>300</v>
      </c>
      <c r="R134" s="23">
        <v>18</v>
      </c>
      <c r="S134" s="23">
        <v>1.22</v>
      </c>
      <c r="T134" s="23">
        <v>0.2</v>
      </c>
      <c r="U134" s="23">
        <v>18</v>
      </c>
      <c r="V134" s="23">
        <v>0.96</v>
      </c>
      <c r="W134" s="23">
        <v>0.31</v>
      </c>
      <c r="X134" s="16"/>
      <c r="Y134" s="16"/>
      <c r="Z134" s="16"/>
      <c r="AA134" s="16"/>
      <c r="AB134" s="16">
        <v>3.2000000000000001E-2</v>
      </c>
      <c r="AC134" s="16"/>
      <c r="AD134" s="23"/>
    </row>
    <row r="135" spans="1:30" s="58" customFormat="1" ht="16.5" customHeight="1" x14ac:dyDescent="0.3">
      <c r="A135" s="68">
        <v>6574</v>
      </c>
      <c r="B135" s="43" t="str">
        <f>VLOOKUP(A135,'1_문헌특성'!C:AQ,2,0)</f>
        <v>Picelli (2012)b</v>
      </c>
      <c r="C135" s="43" t="str">
        <f>VLOOKUP(A135,'1_문헌특성'!C:AQ,3,0)</f>
        <v>RCT</v>
      </c>
      <c r="D135" s="44" t="str">
        <f>VLOOKUP(A135, '1_문헌특성'!C:AQ, 8, 0)</f>
        <v>2.파킨슨병</v>
      </c>
      <c r="E135" s="43">
        <f>VLOOKUP(A135, '1_문헌특성'!C:AQ, 9, 0)</f>
        <v>0</v>
      </c>
      <c r="F135" s="44" t="str">
        <f>VLOOKUP(A135, '1_문헌특성'!C:AQ, 27, 0)</f>
        <v>Robotic gait training</v>
      </c>
      <c r="G135" s="44">
        <f>VLOOKUP(A135, '1_문헌특성'!C:AQ, 28, 0)</f>
        <v>1</v>
      </c>
      <c r="H135" s="44">
        <f>VLOOKUP(A135, '1_문헌특성'!C:AQ, 29, 0)</f>
        <v>2</v>
      </c>
      <c r="I135" s="44" t="str">
        <f>VLOOKUP(A135, '1_문헌특성'!C:AQ, 30, 0)</f>
        <v>Gait Trainer GT1</v>
      </c>
      <c r="J135" s="44" t="str">
        <f>VLOOKUP(A135, '1_문헌특성'!C:AQ, 33, 0)</f>
        <v>일반물리치료(conventional physiotherapy)</v>
      </c>
      <c r="K135" s="23"/>
      <c r="L135" s="23"/>
      <c r="M135" s="23" t="s">
        <v>107</v>
      </c>
      <c r="N135" s="23" t="s">
        <v>78</v>
      </c>
      <c r="O135" s="24"/>
      <c r="P135" s="22" t="str">
        <f>VLOOKUP(A135,'1_문헌특성'!C:AQ,40,0)</f>
        <v>추적관찰 1개월</v>
      </c>
      <c r="Q135" s="23" t="s">
        <v>300</v>
      </c>
      <c r="R135" s="23">
        <v>18</v>
      </c>
      <c r="S135" s="23">
        <v>365.11</v>
      </c>
      <c r="T135" s="23">
        <v>78.489999999999995</v>
      </c>
      <c r="U135" s="23">
        <v>18</v>
      </c>
      <c r="V135" s="23">
        <v>281.11</v>
      </c>
      <c r="W135" s="23">
        <v>101.39</v>
      </c>
      <c r="X135" s="16"/>
      <c r="Y135" s="16"/>
      <c r="Z135" s="16"/>
      <c r="AA135" s="16"/>
      <c r="AB135" s="16">
        <v>1E-3</v>
      </c>
      <c r="AC135" s="16"/>
      <c r="AD135" s="23"/>
    </row>
    <row r="136" spans="1:30" s="58" customFormat="1" ht="16.5" customHeight="1" x14ac:dyDescent="0.3">
      <c r="A136" s="68">
        <v>6574</v>
      </c>
      <c r="B136" s="43" t="str">
        <f>VLOOKUP(A136,'1_문헌특성'!C:AQ,2,0)</f>
        <v>Picelli (2012)b</v>
      </c>
      <c r="C136" s="43" t="str">
        <f>VLOOKUP(A136,'1_문헌특성'!C:AQ,3,0)</f>
        <v>RCT</v>
      </c>
      <c r="D136" s="44" t="str">
        <f>VLOOKUP(A136, '1_문헌특성'!C:AQ, 8, 0)</f>
        <v>2.파킨슨병</v>
      </c>
      <c r="E136" s="43">
        <f>VLOOKUP(A136, '1_문헌특성'!C:AQ, 9, 0)</f>
        <v>0</v>
      </c>
      <c r="F136" s="44" t="str">
        <f>VLOOKUP(A136, '1_문헌특성'!C:AQ, 27, 0)</f>
        <v>Robotic gait training</v>
      </c>
      <c r="G136" s="44">
        <f>VLOOKUP(A136, '1_문헌특성'!C:AQ, 28, 0)</f>
        <v>1</v>
      </c>
      <c r="H136" s="44">
        <f>VLOOKUP(A136, '1_문헌특성'!C:AQ, 29, 0)</f>
        <v>2</v>
      </c>
      <c r="I136" s="44" t="str">
        <f>VLOOKUP(A136, '1_문헌특성'!C:AQ, 30, 0)</f>
        <v>Gait Trainer GT1</v>
      </c>
      <c r="J136" s="44" t="str">
        <f>VLOOKUP(A136, '1_문헌특성'!C:AQ, 33, 0)</f>
        <v>일반물리치료(conventional physiotherapy)</v>
      </c>
      <c r="K136" s="23"/>
      <c r="L136" s="23"/>
      <c r="M136" s="23" t="s">
        <v>164</v>
      </c>
      <c r="N136" s="23" t="s">
        <v>379</v>
      </c>
      <c r="O136" s="24"/>
      <c r="P136" s="22" t="str">
        <f>VLOOKUP(A136,'1_문헌특성'!C:AQ,40,0)</f>
        <v>추적관찰 1개월</v>
      </c>
      <c r="Q136" s="23" t="s">
        <v>300</v>
      </c>
      <c r="R136" s="23">
        <v>18</v>
      </c>
      <c r="S136" s="23">
        <v>118.27</v>
      </c>
      <c r="T136" s="23">
        <v>26.37</v>
      </c>
      <c r="U136" s="23">
        <v>18</v>
      </c>
      <c r="V136" s="23">
        <v>103.88</v>
      </c>
      <c r="W136" s="23">
        <v>25.27</v>
      </c>
      <c r="X136" s="16"/>
      <c r="Y136" s="16"/>
      <c r="Z136" s="16"/>
      <c r="AA136" s="16"/>
      <c r="AB136" s="16">
        <v>3.4000000000000002E-2</v>
      </c>
      <c r="AC136" s="16"/>
      <c r="AD136" s="23"/>
    </row>
    <row r="137" spans="1:30" s="58" customFormat="1" ht="16.5" customHeight="1" x14ac:dyDescent="0.3">
      <c r="A137" s="68">
        <v>6574</v>
      </c>
      <c r="B137" s="43" t="str">
        <f>VLOOKUP(A137,'1_문헌특성'!C:AQ,2,0)</f>
        <v>Picelli (2012)b</v>
      </c>
      <c r="C137" s="43" t="str">
        <f>VLOOKUP(A137,'1_문헌특성'!C:AQ,3,0)</f>
        <v>RCT</v>
      </c>
      <c r="D137" s="44" t="str">
        <f>VLOOKUP(A137, '1_문헌특성'!C:AQ, 8, 0)</f>
        <v>2.파킨슨병</v>
      </c>
      <c r="E137" s="43">
        <f>VLOOKUP(A137, '1_문헌특성'!C:AQ, 9, 0)</f>
        <v>0</v>
      </c>
      <c r="F137" s="44" t="str">
        <f>VLOOKUP(A137, '1_문헌특성'!C:AQ, 27, 0)</f>
        <v>Robotic gait training</v>
      </c>
      <c r="G137" s="44">
        <f>VLOOKUP(A137, '1_문헌특성'!C:AQ, 28, 0)</f>
        <v>1</v>
      </c>
      <c r="H137" s="44">
        <f>VLOOKUP(A137, '1_문헌특성'!C:AQ, 29, 0)</f>
        <v>2</v>
      </c>
      <c r="I137" s="44" t="str">
        <f>VLOOKUP(A137, '1_문헌특성'!C:AQ, 30, 0)</f>
        <v>Gait Trainer GT1</v>
      </c>
      <c r="J137" s="44" t="str">
        <f>VLOOKUP(A137, '1_문헌특성'!C:AQ, 33, 0)</f>
        <v>일반물리치료(conventional physiotherapy)</v>
      </c>
      <c r="K137" s="23"/>
      <c r="L137" s="23"/>
      <c r="M137" s="23" t="s">
        <v>110</v>
      </c>
      <c r="N137" s="23" t="s">
        <v>394</v>
      </c>
      <c r="O137" s="24"/>
      <c r="P137" s="22" t="str">
        <f>VLOOKUP(A137,'1_문헌특성'!C:AQ,40,0)</f>
        <v>추적관찰 1개월</v>
      </c>
      <c r="Q137" s="23" t="s">
        <v>300</v>
      </c>
      <c r="R137" s="23">
        <v>18</v>
      </c>
      <c r="S137" s="23">
        <v>125.55</v>
      </c>
      <c r="T137" s="23">
        <v>19.79</v>
      </c>
      <c r="U137" s="23">
        <v>18</v>
      </c>
      <c r="V137" s="23">
        <v>107.05</v>
      </c>
      <c r="W137" s="23">
        <v>27.91</v>
      </c>
      <c r="X137" s="16"/>
      <c r="Y137" s="16"/>
      <c r="Z137" s="16"/>
      <c r="AA137" s="16"/>
      <c r="AB137" s="16">
        <v>0.06</v>
      </c>
      <c r="AC137" s="16"/>
      <c r="AD137" s="23"/>
    </row>
    <row r="138" spans="1:30" s="58" customFormat="1" ht="16.5" customHeight="1" x14ac:dyDescent="0.3">
      <c r="A138" s="68">
        <v>6574</v>
      </c>
      <c r="B138" s="43" t="str">
        <f>VLOOKUP(A138,'1_문헌특성'!C:AQ,2,0)</f>
        <v>Picelli (2012)b</v>
      </c>
      <c r="C138" s="43" t="str">
        <f>VLOOKUP(A138,'1_문헌특성'!C:AQ,3,0)</f>
        <v>RCT</v>
      </c>
      <c r="D138" s="44" t="str">
        <f>VLOOKUP(A138, '1_문헌특성'!C:AQ, 8, 0)</f>
        <v>2.파킨슨병</v>
      </c>
      <c r="E138" s="43">
        <f>VLOOKUP(A138, '1_문헌특성'!C:AQ, 9, 0)</f>
        <v>0</v>
      </c>
      <c r="F138" s="44" t="str">
        <f>VLOOKUP(A138, '1_문헌특성'!C:AQ, 27, 0)</f>
        <v>Robotic gait training</v>
      </c>
      <c r="G138" s="44">
        <f>VLOOKUP(A138, '1_문헌특성'!C:AQ, 28, 0)</f>
        <v>1</v>
      </c>
      <c r="H138" s="44">
        <f>VLOOKUP(A138, '1_문헌특성'!C:AQ, 29, 0)</f>
        <v>2</v>
      </c>
      <c r="I138" s="44" t="str">
        <f>VLOOKUP(A138, '1_문헌특성'!C:AQ, 30, 0)</f>
        <v>Gait Trainer GT1</v>
      </c>
      <c r="J138" s="44" t="str">
        <f>VLOOKUP(A138, '1_문헌특성'!C:AQ, 33, 0)</f>
        <v>일반물리치료(conventional physiotherapy)</v>
      </c>
      <c r="K138" s="23"/>
      <c r="L138" s="23"/>
      <c r="M138" s="23" t="s">
        <v>373</v>
      </c>
      <c r="O138" s="24"/>
      <c r="P138" s="22" t="str">
        <f>VLOOKUP(A138,'1_문헌특성'!C:AQ,40,0)</f>
        <v>추적관찰 1개월</v>
      </c>
      <c r="Q138" s="23" t="s">
        <v>300</v>
      </c>
      <c r="R138" s="23">
        <v>18</v>
      </c>
      <c r="S138" s="23">
        <v>1.77</v>
      </c>
      <c r="T138" s="23">
        <v>0.55000000000000004</v>
      </c>
      <c r="U138" s="23">
        <v>18</v>
      </c>
      <c r="V138" s="23">
        <v>1.46</v>
      </c>
      <c r="W138" s="23">
        <v>0.49</v>
      </c>
      <c r="X138" s="16"/>
      <c r="Y138" s="16"/>
      <c r="Z138" s="16"/>
      <c r="AA138" s="16"/>
      <c r="AB138" s="16">
        <v>4.0000000000000001E-3</v>
      </c>
      <c r="AC138" s="16"/>
      <c r="AD138" s="23"/>
    </row>
    <row r="139" spans="1:30" s="58" customFormat="1" ht="16.5" customHeight="1" x14ac:dyDescent="0.3">
      <c r="A139" s="68">
        <v>6574</v>
      </c>
      <c r="B139" s="43" t="str">
        <f>VLOOKUP(A139,'1_문헌특성'!C:AQ,2,0)</f>
        <v>Picelli (2012)b</v>
      </c>
      <c r="C139" s="43" t="str">
        <f>VLOOKUP(A139,'1_문헌특성'!C:AQ,3,0)</f>
        <v>RCT</v>
      </c>
      <c r="D139" s="44" t="str">
        <f>VLOOKUP(A139, '1_문헌특성'!C:AQ, 8, 0)</f>
        <v>2.파킨슨병</v>
      </c>
      <c r="E139" s="43">
        <f>VLOOKUP(A139, '1_문헌특성'!C:AQ, 9, 0)</f>
        <v>0</v>
      </c>
      <c r="F139" s="44" t="str">
        <f>VLOOKUP(A139, '1_문헌특성'!C:AQ, 27, 0)</f>
        <v>Robotic gait training</v>
      </c>
      <c r="G139" s="44">
        <f>VLOOKUP(A139, '1_문헌특성'!C:AQ, 28, 0)</f>
        <v>1</v>
      </c>
      <c r="H139" s="44">
        <f>VLOOKUP(A139, '1_문헌특성'!C:AQ, 29, 0)</f>
        <v>2</v>
      </c>
      <c r="I139" s="44" t="str">
        <f>VLOOKUP(A139, '1_문헌특성'!C:AQ, 30, 0)</f>
        <v>Gait Trainer GT1</v>
      </c>
      <c r="J139" s="44" t="str">
        <f>VLOOKUP(A139, '1_문헌특성'!C:AQ, 33, 0)</f>
        <v>일반물리치료(conventional physiotherapy)</v>
      </c>
      <c r="K139" s="23"/>
      <c r="L139" s="23"/>
      <c r="M139" s="23" t="s">
        <v>374</v>
      </c>
      <c r="N139" s="23" t="s">
        <v>167</v>
      </c>
      <c r="O139" s="24"/>
      <c r="P139" s="22" t="str">
        <f>VLOOKUP(A139,'1_문헌특성'!C:AQ,40,0)</f>
        <v>추적관찰 1개월</v>
      </c>
      <c r="Q139" s="23" t="s">
        <v>300</v>
      </c>
      <c r="R139" s="23">
        <v>18</v>
      </c>
      <c r="S139" s="23">
        <v>4.71</v>
      </c>
      <c r="T139" s="23">
        <v>4.7699999999999996</v>
      </c>
      <c r="U139" s="23">
        <v>18</v>
      </c>
      <c r="V139" s="23">
        <v>7.03</v>
      </c>
      <c r="W139" s="23">
        <v>9.52</v>
      </c>
      <c r="X139" s="16"/>
      <c r="Y139" s="16"/>
      <c r="Z139" s="16"/>
      <c r="AA139" s="16"/>
      <c r="AB139" s="16">
        <v>0.36599999999999999</v>
      </c>
      <c r="AC139" s="16"/>
      <c r="AD139" s="23"/>
    </row>
    <row r="140" spans="1:30" s="58" customFormat="1" ht="16.5" customHeight="1" x14ac:dyDescent="0.3">
      <c r="A140" s="68">
        <v>6574</v>
      </c>
      <c r="B140" s="43" t="str">
        <f>VLOOKUP(A140,'1_문헌특성'!C:AQ,2,0)</f>
        <v>Picelli (2012)b</v>
      </c>
      <c r="C140" s="43" t="str">
        <f>VLOOKUP(A140,'1_문헌특성'!C:AQ,3,0)</f>
        <v>RCT</v>
      </c>
      <c r="D140" s="44" t="str">
        <f>VLOOKUP(A140, '1_문헌특성'!C:AQ, 8, 0)</f>
        <v>2.파킨슨병</v>
      </c>
      <c r="E140" s="43">
        <f>VLOOKUP(A140, '1_문헌특성'!C:AQ, 9, 0)</f>
        <v>0</v>
      </c>
      <c r="F140" s="44" t="str">
        <f>VLOOKUP(A140, '1_문헌특성'!C:AQ, 27, 0)</f>
        <v>Robotic gait training</v>
      </c>
      <c r="G140" s="44">
        <f>VLOOKUP(A140, '1_문헌특성'!C:AQ, 28, 0)</f>
        <v>1</v>
      </c>
      <c r="H140" s="44">
        <f>VLOOKUP(A140, '1_문헌특성'!C:AQ, 29, 0)</f>
        <v>2</v>
      </c>
      <c r="I140" s="44" t="str">
        <f>VLOOKUP(A140, '1_문헌특성'!C:AQ, 30, 0)</f>
        <v>Gait Trainer GT1</v>
      </c>
      <c r="J140" s="44" t="str">
        <f>VLOOKUP(A140, '1_문헌특성'!C:AQ, 33, 0)</f>
        <v>일반물리치료(conventional physiotherapy)</v>
      </c>
      <c r="K140" s="23"/>
      <c r="L140" s="23"/>
      <c r="M140" s="23" t="s">
        <v>392</v>
      </c>
      <c r="N140" s="23" t="s">
        <v>165</v>
      </c>
      <c r="O140" s="24"/>
      <c r="P140" s="22" t="str">
        <f>VLOOKUP(A140,'1_문헌특성'!C:AQ,40,0)</f>
        <v>추적관찰 1개월</v>
      </c>
      <c r="Q140" s="23" t="s">
        <v>300</v>
      </c>
      <c r="R140" s="23">
        <v>18</v>
      </c>
      <c r="S140" s="23">
        <v>38.44</v>
      </c>
      <c r="T140" s="23">
        <v>10.91</v>
      </c>
      <c r="U140" s="23">
        <v>18</v>
      </c>
      <c r="V140" s="23">
        <v>51.28</v>
      </c>
      <c r="W140" s="23">
        <v>9.35</v>
      </c>
      <c r="X140" s="16"/>
      <c r="Y140" s="16"/>
      <c r="Z140" s="16"/>
      <c r="AA140" s="16"/>
      <c r="AB140" s="16" t="s">
        <v>395</v>
      </c>
      <c r="AC140" s="16"/>
      <c r="AD140" s="23"/>
    </row>
    <row r="141" spans="1:30" s="58" customFormat="1" ht="16.5" customHeight="1" x14ac:dyDescent="0.3">
      <c r="A141" s="68">
        <v>6574</v>
      </c>
      <c r="B141" s="43" t="str">
        <f>VLOOKUP(A141,'1_문헌특성'!C:AQ,2,0)</f>
        <v>Picelli (2012)b</v>
      </c>
      <c r="C141" s="43" t="str">
        <f>VLOOKUP(A141,'1_문헌특성'!C:AQ,3,0)</f>
        <v>RCT</v>
      </c>
      <c r="D141" s="44" t="str">
        <f>VLOOKUP(A141, '1_문헌특성'!C:AQ, 8, 0)</f>
        <v>2.파킨슨병</v>
      </c>
      <c r="E141" s="43">
        <f>VLOOKUP(A141, '1_문헌특성'!C:AQ, 9, 0)</f>
        <v>0</v>
      </c>
      <c r="F141" s="44" t="str">
        <f>VLOOKUP(A141, '1_문헌특성'!C:AQ, 27, 0)</f>
        <v>Robotic gait training</v>
      </c>
      <c r="G141" s="44">
        <f>VLOOKUP(A141, '1_문헌특성'!C:AQ, 28, 0)</f>
        <v>1</v>
      </c>
      <c r="H141" s="44">
        <f>VLOOKUP(A141, '1_문헌특성'!C:AQ, 29, 0)</f>
        <v>2</v>
      </c>
      <c r="I141" s="44" t="str">
        <f>VLOOKUP(A141, '1_문헌특성'!C:AQ, 30, 0)</f>
        <v>Gait Trainer GT1</v>
      </c>
      <c r="J141" s="44" t="str">
        <f>VLOOKUP(A141, '1_문헌특성'!C:AQ, 33, 0)</f>
        <v>일반물리치료(conventional physiotherapy)</v>
      </c>
      <c r="K141" s="23"/>
      <c r="L141" s="23"/>
      <c r="M141" s="23" t="s">
        <v>393</v>
      </c>
      <c r="N141" s="23" t="s">
        <v>165</v>
      </c>
      <c r="O141" s="24"/>
      <c r="P141" s="22" t="str">
        <f>VLOOKUP(A141,'1_문헌특성'!C:AQ,40,0)</f>
        <v>추적관찰 1개월</v>
      </c>
      <c r="Q141" s="23" t="s">
        <v>300</v>
      </c>
      <c r="R141" s="23">
        <v>18</v>
      </c>
      <c r="S141" s="23">
        <v>30.78</v>
      </c>
      <c r="T141" s="23">
        <v>7.26</v>
      </c>
      <c r="U141" s="23">
        <v>18</v>
      </c>
      <c r="V141" s="23">
        <v>38.56</v>
      </c>
      <c r="W141" s="23">
        <v>7.59</v>
      </c>
      <c r="X141" s="16"/>
      <c r="Y141" s="16"/>
      <c r="Z141" s="16"/>
      <c r="AA141" s="16"/>
      <c r="AB141" s="16" t="s">
        <v>395</v>
      </c>
      <c r="AC141" s="16"/>
      <c r="AD141" s="23"/>
    </row>
    <row r="142" spans="1:30" s="58" customFormat="1" x14ac:dyDescent="0.3">
      <c r="A142" s="58">
        <v>424</v>
      </c>
      <c r="B142" s="43" t="str">
        <f>VLOOKUP(A142,'1_문헌특성'!C:AQ,2,0)</f>
        <v>Furnari (2017)</v>
      </c>
      <c r="C142" s="43" t="str">
        <f>VLOOKUP(A142,'1_문헌특성'!C:AQ,3,0)</f>
        <v>RCT</v>
      </c>
      <c r="D142" s="44" t="str">
        <f>VLOOKUP(A142, '1_문헌특성'!C:AQ, 8, 0)</f>
        <v>2.파킨슨병</v>
      </c>
      <c r="E142" s="43">
        <f>VLOOKUP(A142, '1_문헌특성'!C:AQ, 9, 0)</f>
        <v>0</v>
      </c>
      <c r="F142" s="44" t="str">
        <f>VLOOKUP(A142, '1_문헌특성'!C:AQ, 27, 0)</f>
        <v>Robotic-assisted gait training+conventional exercise program</v>
      </c>
      <c r="G142" s="44">
        <f>VLOOKUP(A142, '1_문헌특성'!C:AQ, 28, 0)</f>
        <v>2</v>
      </c>
      <c r="H142" s="44">
        <f>VLOOKUP(A142, '1_문헌특성'!C:AQ, 29, 0)</f>
        <v>1</v>
      </c>
      <c r="I142" s="44" t="str">
        <f>VLOOKUP(A142, '1_문헌특성'!C:AQ, 30, 0)</f>
        <v>Lokomat</v>
      </c>
      <c r="J142" s="44" t="str">
        <f>VLOOKUP(A142, '1_문헌특성'!C:AQ, 33, 0)</f>
        <v>Conventional gait training</v>
      </c>
      <c r="K142" s="23"/>
      <c r="L142" s="23"/>
      <c r="M142" s="23" t="s">
        <v>166</v>
      </c>
      <c r="N142" s="23"/>
      <c r="O142" s="24"/>
      <c r="P142" s="22" t="str">
        <f>VLOOKUP(A142,'1_문헌특성'!C:AQ,40,0)</f>
        <v>중재직후 4주, 추적관찰 12주</v>
      </c>
      <c r="Q142" s="23"/>
      <c r="R142" s="23"/>
      <c r="S142" s="23"/>
      <c r="T142" s="23"/>
      <c r="U142" s="23"/>
      <c r="V142" s="23"/>
      <c r="W142" s="23"/>
      <c r="X142" s="16"/>
      <c r="Y142" s="16"/>
      <c r="Z142" s="16"/>
      <c r="AA142" s="16"/>
      <c r="AB142" s="16"/>
      <c r="AC142" s="16"/>
      <c r="AD142" s="23"/>
    </row>
    <row r="143" spans="1:30" s="58" customFormat="1" x14ac:dyDescent="0.3">
      <c r="A143" s="58">
        <v>424</v>
      </c>
      <c r="B143" s="43" t="str">
        <f>VLOOKUP(A143,'1_문헌특성'!C:AQ,2,0)</f>
        <v>Furnari (2017)</v>
      </c>
      <c r="C143" s="43" t="str">
        <f>VLOOKUP(A143,'1_문헌특성'!C:AQ,3,0)</f>
        <v>RCT</v>
      </c>
      <c r="D143" s="44" t="str">
        <f>VLOOKUP(A143, '1_문헌특성'!C:AQ, 8, 0)</f>
        <v>2.파킨슨병</v>
      </c>
      <c r="E143" s="43">
        <f>VLOOKUP(A143, '1_문헌특성'!C:AQ, 9, 0)</f>
        <v>0</v>
      </c>
      <c r="F143" s="44" t="str">
        <f>VLOOKUP(A143, '1_문헌특성'!C:AQ, 27, 0)</f>
        <v>Robotic-assisted gait training+conventional exercise program</v>
      </c>
      <c r="G143" s="44">
        <f>VLOOKUP(A143, '1_문헌특성'!C:AQ, 28, 0)</f>
        <v>2</v>
      </c>
      <c r="H143" s="44">
        <f>VLOOKUP(A143, '1_문헌특성'!C:AQ, 29, 0)</f>
        <v>1</v>
      </c>
      <c r="I143" s="44" t="str">
        <f>VLOOKUP(A143, '1_문헌특성'!C:AQ, 30, 0)</f>
        <v>Lokomat</v>
      </c>
      <c r="J143" s="44" t="str">
        <f>VLOOKUP(A143, '1_문헌특성'!C:AQ, 33, 0)</f>
        <v>Conventional gait training</v>
      </c>
      <c r="K143" s="23"/>
      <c r="L143" s="23"/>
      <c r="M143" s="23" t="s">
        <v>396</v>
      </c>
      <c r="N143" s="23"/>
      <c r="O143" s="24"/>
      <c r="P143" s="22" t="str">
        <f>VLOOKUP(A143,'1_문헌특성'!C:AQ,40,0)</f>
        <v>중재직후 4주, 추적관찰 12주</v>
      </c>
      <c r="Q143" s="23"/>
      <c r="R143" s="23"/>
      <c r="S143" s="23"/>
      <c r="T143" s="23"/>
      <c r="U143" s="23"/>
      <c r="V143" s="23"/>
      <c r="W143" s="23"/>
      <c r="X143" s="16"/>
      <c r="Y143" s="16"/>
      <c r="Z143" s="16"/>
      <c r="AA143" s="16"/>
      <c r="AB143" s="16"/>
      <c r="AC143" s="16"/>
      <c r="AD143" s="23"/>
    </row>
    <row r="144" spans="1:30" s="58" customFormat="1" x14ac:dyDescent="0.3">
      <c r="A144" s="58">
        <v>424</v>
      </c>
      <c r="B144" s="43" t="str">
        <f>VLOOKUP(A144,'1_문헌특성'!C:AQ,2,0)</f>
        <v>Furnari (2017)</v>
      </c>
      <c r="C144" s="43" t="str">
        <f>VLOOKUP(A144,'1_문헌특성'!C:AQ,3,0)</f>
        <v>RCT</v>
      </c>
      <c r="D144" s="44" t="str">
        <f>VLOOKUP(A144, '1_문헌특성'!C:AQ, 8, 0)</f>
        <v>2.파킨슨병</v>
      </c>
      <c r="E144" s="43">
        <f>VLOOKUP(A144, '1_문헌특성'!C:AQ, 9, 0)</f>
        <v>0</v>
      </c>
      <c r="F144" s="44" t="str">
        <f>VLOOKUP(A144, '1_문헌특성'!C:AQ, 27, 0)</f>
        <v>Robotic-assisted gait training+conventional exercise program</v>
      </c>
      <c r="G144" s="44">
        <f>VLOOKUP(A144, '1_문헌특성'!C:AQ, 28, 0)</f>
        <v>2</v>
      </c>
      <c r="H144" s="44">
        <f>VLOOKUP(A144, '1_문헌특성'!C:AQ, 29, 0)</f>
        <v>1</v>
      </c>
      <c r="I144" s="44" t="str">
        <f>VLOOKUP(A144, '1_문헌특성'!C:AQ, 30, 0)</f>
        <v>Lokomat</v>
      </c>
      <c r="J144" s="44" t="str">
        <f>VLOOKUP(A144, '1_문헌특성'!C:AQ, 33, 0)</f>
        <v>Conventional gait training</v>
      </c>
      <c r="K144" s="23"/>
      <c r="L144" s="23"/>
      <c r="M144" s="23" t="s">
        <v>397</v>
      </c>
      <c r="N144" s="23"/>
      <c r="O144" s="24"/>
      <c r="P144" s="22" t="str">
        <f>VLOOKUP(A144,'1_문헌특성'!C:AQ,40,0)</f>
        <v>중재직후 4주, 추적관찰 12주</v>
      </c>
      <c r="Q144" s="23"/>
      <c r="R144" s="23"/>
      <c r="S144" s="23"/>
      <c r="T144" s="23"/>
      <c r="U144" s="23"/>
      <c r="V144" s="23"/>
      <c r="W144" s="23"/>
      <c r="X144" s="16"/>
      <c r="Y144" s="16"/>
      <c r="Z144" s="16"/>
      <c r="AA144" s="16"/>
      <c r="AB144" s="16"/>
      <c r="AC144" s="16"/>
      <c r="AD144" s="23"/>
    </row>
    <row r="145" spans="1:30" s="58" customFormat="1" x14ac:dyDescent="0.3">
      <c r="A145" s="58">
        <v>424</v>
      </c>
      <c r="B145" s="43" t="str">
        <f>VLOOKUP(A145,'1_문헌특성'!C:AQ,2,0)</f>
        <v>Furnari (2017)</v>
      </c>
      <c r="C145" s="43" t="str">
        <f>VLOOKUP(A145,'1_문헌특성'!C:AQ,3,0)</f>
        <v>RCT</v>
      </c>
      <c r="D145" s="44" t="str">
        <f>VLOOKUP(A145, '1_문헌특성'!C:AQ, 8, 0)</f>
        <v>2.파킨슨병</v>
      </c>
      <c r="E145" s="43">
        <f>VLOOKUP(A145, '1_문헌특성'!C:AQ, 9, 0)</f>
        <v>0</v>
      </c>
      <c r="F145" s="44" t="str">
        <f>VLOOKUP(A145, '1_문헌특성'!C:AQ, 27, 0)</f>
        <v>Robotic-assisted gait training+conventional exercise program</v>
      </c>
      <c r="G145" s="44">
        <f>VLOOKUP(A145, '1_문헌특성'!C:AQ, 28, 0)</f>
        <v>2</v>
      </c>
      <c r="H145" s="44">
        <f>VLOOKUP(A145, '1_문헌특성'!C:AQ, 29, 0)</f>
        <v>1</v>
      </c>
      <c r="I145" s="44" t="str">
        <f>VLOOKUP(A145, '1_문헌특성'!C:AQ, 30, 0)</f>
        <v>Lokomat</v>
      </c>
      <c r="J145" s="44" t="str">
        <f>VLOOKUP(A145, '1_문헌특성'!C:AQ, 33, 0)</f>
        <v>Conventional gait training</v>
      </c>
      <c r="K145" s="23"/>
      <c r="L145" s="23"/>
      <c r="M145" s="23" t="s">
        <v>398</v>
      </c>
      <c r="N145" s="23"/>
      <c r="O145" s="24"/>
      <c r="P145" s="22" t="str">
        <f>VLOOKUP(A145,'1_문헌특성'!C:AQ,40,0)</f>
        <v>중재직후 4주, 추적관찰 12주</v>
      </c>
      <c r="Q145" s="23"/>
      <c r="R145" s="23"/>
      <c r="S145" s="23"/>
      <c r="T145" s="23"/>
      <c r="U145" s="23"/>
      <c r="V145" s="23"/>
      <c r="W145" s="23"/>
      <c r="X145" s="16"/>
      <c r="Y145" s="16"/>
      <c r="Z145" s="16"/>
      <c r="AA145" s="16"/>
      <c r="AB145" s="16"/>
      <c r="AC145" s="16"/>
      <c r="AD145" s="23"/>
    </row>
    <row r="146" spans="1:30" s="58" customFormat="1" x14ac:dyDescent="0.3">
      <c r="A146" s="58">
        <v>424</v>
      </c>
      <c r="B146" s="43" t="str">
        <f>VLOOKUP(A146,'1_문헌특성'!C:AQ,2,0)</f>
        <v>Furnari (2017)</v>
      </c>
      <c r="C146" s="43" t="str">
        <f>VLOOKUP(A146,'1_문헌특성'!C:AQ,3,0)</f>
        <v>RCT</v>
      </c>
      <c r="D146" s="44" t="str">
        <f>VLOOKUP(A146, '1_문헌특성'!C:AQ, 8, 0)</f>
        <v>2.파킨슨병</v>
      </c>
      <c r="E146" s="43">
        <f>VLOOKUP(A146, '1_문헌특성'!C:AQ, 9, 0)</f>
        <v>0</v>
      </c>
      <c r="F146" s="44" t="str">
        <f>VLOOKUP(A146, '1_문헌특성'!C:AQ, 27, 0)</f>
        <v>Robotic-assisted gait training+conventional exercise program</v>
      </c>
      <c r="G146" s="44">
        <f>VLOOKUP(A146, '1_문헌특성'!C:AQ, 28, 0)</f>
        <v>2</v>
      </c>
      <c r="H146" s="44">
        <f>VLOOKUP(A146, '1_문헌특성'!C:AQ, 29, 0)</f>
        <v>1</v>
      </c>
      <c r="I146" s="44" t="str">
        <f>VLOOKUP(A146, '1_문헌특성'!C:AQ, 30, 0)</f>
        <v>Lokomat</v>
      </c>
      <c r="J146" s="44" t="str">
        <f>VLOOKUP(A146, '1_문헌특성'!C:AQ, 33, 0)</f>
        <v>Conventional gait training</v>
      </c>
      <c r="K146" s="23"/>
      <c r="L146" s="23"/>
      <c r="M146" s="23" t="s">
        <v>399</v>
      </c>
      <c r="N146" s="23"/>
      <c r="O146" s="24"/>
      <c r="P146" s="22" t="str">
        <f>VLOOKUP(A146,'1_문헌특성'!C:AQ,40,0)</f>
        <v>중재직후 4주, 추적관찰 12주</v>
      </c>
      <c r="Q146" s="23"/>
      <c r="R146" s="23"/>
      <c r="S146" s="23"/>
      <c r="T146" s="23"/>
      <c r="U146" s="23"/>
      <c r="V146" s="23"/>
      <c r="W146" s="23"/>
      <c r="X146" s="16"/>
      <c r="Y146" s="16"/>
      <c r="Z146" s="16"/>
      <c r="AA146" s="16"/>
      <c r="AB146" s="16"/>
      <c r="AC146" s="16"/>
      <c r="AD146" s="23"/>
    </row>
    <row r="147" spans="1:30" s="58" customFormat="1" x14ac:dyDescent="0.3">
      <c r="A147" s="68">
        <v>424</v>
      </c>
      <c r="B147" s="43" t="str">
        <f>VLOOKUP(A147,'1_문헌특성'!C:AQ,2,0)</f>
        <v>Furnari (2017)</v>
      </c>
      <c r="C147" s="43" t="str">
        <f>VLOOKUP(A147,'1_문헌특성'!C:AQ,3,0)</f>
        <v>RCT</v>
      </c>
      <c r="D147" s="44" t="str">
        <f>VLOOKUP(A147, '1_문헌특성'!C:AQ, 8, 0)</f>
        <v>2.파킨슨병</v>
      </c>
      <c r="E147" s="43">
        <f>VLOOKUP(A147, '1_문헌특성'!C:AQ, 9, 0)</f>
        <v>0</v>
      </c>
      <c r="F147" s="44" t="str">
        <f>VLOOKUP(A147, '1_문헌특성'!C:AQ, 27, 0)</f>
        <v>Robotic-assisted gait training+conventional exercise program</v>
      </c>
      <c r="G147" s="44">
        <f>VLOOKUP(A147, '1_문헌특성'!C:AQ, 28, 0)</f>
        <v>2</v>
      </c>
      <c r="H147" s="44">
        <f>VLOOKUP(A147, '1_문헌특성'!C:AQ, 29, 0)</f>
        <v>1</v>
      </c>
      <c r="I147" s="44" t="str">
        <f>VLOOKUP(A147, '1_문헌특성'!C:AQ, 30, 0)</f>
        <v>Lokomat</v>
      </c>
      <c r="J147" s="44" t="str">
        <f>VLOOKUP(A147, '1_문헌특성'!C:AQ, 33, 0)</f>
        <v>Conventional gait training</v>
      </c>
      <c r="K147" s="23" t="s">
        <v>400</v>
      </c>
      <c r="L147" s="23" t="s">
        <v>401</v>
      </c>
      <c r="M147" s="23" t="s">
        <v>402</v>
      </c>
      <c r="N147" s="23"/>
      <c r="O147" s="24"/>
      <c r="P147" s="22" t="str">
        <f>VLOOKUP(A147,'1_문헌특성'!C:AQ,40,0)</f>
        <v>중재직후 4주, 추적관찰 12주</v>
      </c>
      <c r="Q147" s="23" t="s">
        <v>160</v>
      </c>
      <c r="R147" s="23">
        <v>19</v>
      </c>
      <c r="S147" s="23"/>
      <c r="T147" s="23"/>
      <c r="U147" s="23">
        <v>19</v>
      </c>
      <c r="V147" s="23"/>
      <c r="W147" s="23"/>
      <c r="X147" s="16">
        <v>-1.8</v>
      </c>
      <c r="Y147" s="16">
        <v>0.18</v>
      </c>
      <c r="Z147" s="23">
        <v>-2.6</v>
      </c>
      <c r="AA147" s="23">
        <v>0.18</v>
      </c>
      <c r="AB147" s="16"/>
      <c r="AC147" s="16" t="s">
        <v>446</v>
      </c>
      <c r="AD147" s="23"/>
    </row>
    <row r="148" spans="1:30" s="58" customFormat="1" x14ac:dyDescent="0.3">
      <c r="A148" s="68">
        <v>424</v>
      </c>
      <c r="B148" s="43" t="str">
        <f>VLOOKUP(A148,'1_문헌특성'!C:AQ,2,0)</f>
        <v>Furnari (2017)</v>
      </c>
      <c r="C148" s="43" t="str">
        <f>VLOOKUP(A148,'1_문헌특성'!C:AQ,3,0)</f>
        <v>RCT</v>
      </c>
      <c r="D148" s="44" t="str">
        <f>VLOOKUP(A148, '1_문헌특성'!C:AQ, 8, 0)</f>
        <v>2.파킨슨병</v>
      </c>
      <c r="E148" s="43">
        <f>VLOOKUP(A148, '1_문헌특성'!C:AQ, 9, 0)</f>
        <v>0</v>
      </c>
      <c r="F148" s="44" t="str">
        <f>VLOOKUP(A148, '1_문헌특성'!C:AQ, 27, 0)</f>
        <v>Robotic-assisted gait training+conventional exercise program</v>
      </c>
      <c r="G148" s="44">
        <f>VLOOKUP(A148, '1_문헌특성'!C:AQ, 28, 0)</f>
        <v>2</v>
      </c>
      <c r="H148" s="44">
        <f>VLOOKUP(A148, '1_문헌특성'!C:AQ, 29, 0)</f>
        <v>1</v>
      </c>
      <c r="I148" s="44" t="str">
        <f>VLOOKUP(A148, '1_문헌특성'!C:AQ, 30, 0)</f>
        <v>Lokomat</v>
      </c>
      <c r="J148" s="44" t="str">
        <f>VLOOKUP(A148, '1_문헌특성'!C:AQ, 33, 0)</f>
        <v>Conventional gait training</v>
      </c>
      <c r="K148" s="23" t="s">
        <v>400</v>
      </c>
      <c r="L148" s="23" t="s">
        <v>401</v>
      </c>
      <c r="M148" s="23" t="s">
        <v>402</v>
      </c>
      <c r="N148" s="23"/>
      <c r="O148" s="24"/>
      <c r="P148" s="22" t="str">
        <f>VLOOKUP(A148,'1_문헌특성'!C:AQ,40,0)</f>
        <v>중재직후 4주, 추적관찰 12주</v>
      </c>
      <c r="Q148" s="23" t="s">
        <v>445</v>
      </c>
      <c r="R148" s="23">
        <v>19</v>
      </c>
      <c r="S148" s="23"/>
      <c r="T148" s="23"/>
      <c r="U148" s="23">
        <v>19</v>
      </c>
      <c r="V148" s="23"/>
      <c r="W148" s="23"/>
      <c r="X148" s="16">
        <v>-1.1000000000000001</v>
      </c>
      <c r="Y148" s="16">
        <v>0.18</v>
      </c>
      <c r="Z148" s="16">
        <v>-0.3</v>
      </c>
      <c r="AA148" s="16">
        <v>0.17</v>
      </c>
      <c r="AB148" s="16"/>
      <c r="AC148" s="16" t="s">
        <v>446</v>
      </c>
      <c r="AD148" s="23"/>
    </row>
    <row r="149" spans="1:30" s="58" customFormat="1" x14ac:dyDescent="0.3">
      <c r="A149" s="68">
        <v>424</v>
      </c>
      <c r="B149" s="43" t="str">
        <f>VLOOKUP(A149,'1_문헌특성'!C:AQ,2,0)</f>
        <v>Furnari (2017)</v>
      </c>
      <c r="C149" s="43" t="str">
        <f>VLOOKUP(A149,'1_문헌특성'!C:AQ,3,0)</f>
        <v>RCT</v>
      </c>
      <c r="D149" s="44" t="str">
        <f>VLOOKUP(A149, '1_문헌특성'!C:AQ, 8, 0)</f>
        <v>2.파킨슨병</v>
      </c>
      <c r="E149" s="43">
        <f>VLOOKUP(A149, '1_문헌특성'!C:AQ, 9, 0)</f>
        <v>0</v>
      </c>
      <c r="F149" s="44" t="str">
        <f>VLOOKUP(A149, '1_문헌특성'!C:AQ, 27, 0)</f>
        <v>Robotic-assisted gait training+conventional exercise program</v>
      </c>
      <c r="G149" s="44">
        <f>VLOOKUP(A149, '1_문헌특성'!C:AQ, 28, 0)</f>
        <v>2</v>
      </c>
      <c r="H149" s="44">
        <f>VLOOKUP(A149, '1_문헌특성'!C:AQ, 29, 0)</f>
        <v>1</v>
      </c>
      <c r="I149" s="44" t="str">
        <f>VLOOKUP(A149, '1_문헌특성'!C:AQ, 30, 0)</f>
        <v>Lokomat</v>
      </c>
      <c r="J149" s="44" t="str">
        <f>VLOOKUP(A149, '1_문헌특성'!C:AQ, 33, 0)</f>
        <v>Conventional gait training</v>
      </c>
      <c r="K149" s="23" t="s">
        <v>400</v>
      </c>
      <c r="L149" s="23" t="s">
        <v>401</v>
      </c>
      <c r="M149" s="23" t="s">
        <v>403</v>
      </c>
      <c r="N149" s="23"/>
      <c r="O149" s="24"/>
      <c r="P149" s="22" t="str">
        <f>VLOOKUP(A149,'1_문헌특성'!C:AQ,40,0)</f>
        <v>중재직후 4주, 추적관찰 12주</v>
      </c>
      <c r="Q149" s="23" t="s">
        <v>160</v>
      </c>
      <c r="R149" s="23">
        <v>19</v>
      </c>
      <c r="S149" s="23"/>
      <c r="T149" s="23"/>
      <c r="U149" s="23">
        <v>19</v>
      </c>
      <c r="V149" s="23"/>
      <c r="W149" s="23"/>
      <c r="X149" s="16">
        <v>-1.9</v>
      </c>
      <c r="Y149" s="16">
        <v>0.14000000000000001</v>
      </c>
      <c r="Z149" s="16">
        <v>-4.0999999999999996</v>
      </c>
      <c r="AA149" s="16">
        <v>0.14000000000000001</v>
      </c>
      <c r="AB149" s="16"/>
      <c r="AC149" s="16" t="s">
        <v>446</v>
      </c>
      <c r="AD149" s="23"/>
    </row>
    <row r="150" spans="1:30" s="58" customFormat="1" x14ac:dyDescent="0.3">
      <c r="A150" s="68">
        <v>424</v>
      </c>
      <c r="B150" s="43" t="str">
        <f>VLOOKUP(A150,'1_문헌특성'!C:AQ,2,0)</f>
        <v>Furnari (2017)</v>
      </c>
      <c r="C150" s="43" t="str">
        <f>VLOOKUP(A150,'1_문헌특성'!C:AQ,3,0)</f>
        <v>RCT</v>
      </c>
      <c r="D150" s="44" t="str">
        <f>VLOOKUP(A150, '1_문헌특성'!C:AQ, 8, 0)</f>
        <v>2.파킨슨병</v>
      </c>
      <c r="E150" s="43">
        <f>VLOOKUP(A150, '1_문헌특성'!C:AQ, 9, 0)</f>
        <v>0</v>
      </c>
      <c r="F150" s="44" t="str">
        <f>VLOOKUP(A150, '1_문헌특성'!C:AQ, 27, 0)</f>
        <v>Robotic-assisted gait training+conventional exercise program</v>
      </c>
      <c r="G150" s="44">
        <f>VLOOKUP(A150, '1_문헌특성'!C:AQ, 28, 0)</f>
        <v>2</v>
      </c>
      <c r="H150" s="44">
        <f>VLOOKUP(A150, '1_문헌특성'!C:AQ, 29, 0)</f>
        <v>1</v>
      </c>
      <c r="I150" s="44" t="str">
        <f>VLOOKUP(A150, '1_문헌특성'!C:AQ, 30, 0)</f>
        <v>Lokomat</v>
      </c>
      <c r="J150" s="44" t="str">
        <f>VLOOKUP(A150, '1_문헌특성'!C:AQ, 33, 0)</f>
        <v>Conventional gait training</v>
      </c>
      <c r="K150" s="23" t="s">
        <v>400</v>
      </c>
      <c r="L150" s="23" t="s">
        <v>401</v>
      </c>
      <c r="M150" s="23" t="s">
        <v>403</v>
      </c>
      <c r="N150" s="23"/>
      <c r="O150" s="24"/>
      <c r="P150" s="22" t="str">
        <f>VLOOKUP(A150,'1_문헌특성'!C:AQ,40,0)</f>
        <v>중재직후 4주, 추적관찰 12주</v>
      </c>
      <c r="Q150" s="23" t="s">
        <v>445</v>
      </c>
      <c r="R150" s="23">
        <v>19</v>
      </c>
      <c r="S150" s="23"/>
      <c r="T150" s="23"/>
      <c r="U150" s="23">
        <v>19</v>
      </c>
      <c r="V150" s="23"/>
      <c r="W150" s="23"/>
      <c r="X150" s="16">
        <v>-0.6</v>
      </c>
      <c r="Y150" s="16">
        <v>0.17</v>
      </c>
      <c r="Z150" s="16">
        <v>-2.1</v>
      </c>
      <c r="AA150" s="16">
        <v>0.17</v>
      </c>
      <c r="AB150" s="16"/>
      <c r="AC150" s="16" t="s">
        <v>446</v>
      </c>
      <c r="AD150" s="23"/>
    </row>
    <row r="151" spans="1:30" s="58" customFormat="1" x14ac:dyDescent="0.3">
      <c r="A151" s="68">
        <v>424</v>
      </c>
      <c r="B151" s="43" t="str">
        <f>VLOOKUP(A151,'1_문헌특성'!C:AQ,2,0)</f>
        <v>Furnari (2017)</v>
      </c>
      <c r="C151" s="43" t="str">
        <f>VLOOKUP(A151,'1_문헌특성'!C:AQ,3,0)</f>
        <v>RCT</v>
      </c>
      <c r="D151" s="44" t="str">
        <f>VLOOKUP(A151, '1_문헌특성'!C:AQ, 8, 0)</f>
        <v>2.파킨슨병</v>
      </c>
      <c r="E151" s="43">
        <f>VLOOKUP(A151, '1_문헌특성'!C:AQ, 9, 0)</f>
        <v>0</v>
      </c>
      <c r="F151" s="44" t="str">
        <f>VLOOKUP(A151, '1_문헌특성'!C:AQ, 27, 0)</f>
        <v>Robotic-assisted gait training+conventional exercise program</v>
      </c>
      <c r="G151" s="44">
        <f>VLOOKUP(A151, '1_문헌특성'!C:AQ, 28, 0)</f>
        <v>2</v>
      </c>
      <c r="H151" s="44">
        <f>VLOOKUP(A151, '1_문헌특성'!C:AQ, 29, 0)</f>
        <v>1</v>
      </c>
      <c r="I151" s="44" t="str">
        <f>VLOOKUP(A151, '1_문헌특성'!C:AQ, 30, 0)</f>
        <v>Lokomat</v>
      </c>
      <c r="J151" s="44" t="str">
        <f>VLOOKUP(A151, '1_문헌특성'!C:AQ, 33, 0)</f>
        <v>Conventional gait training</v>
      </c>
      <c r="K151" s="23" t="s">
        <v>400</v>
      </c>
      <c r="L151" s="23" t="s">
        <v>401</v>
      </c>
      <c r="M151" s="23" t="s">
        <v>413</v>
      </c>
      <c r="N151" s="23"/>
      <c r="O151" s="24"/>
      <c r="P151" s="22" t="str">
        <f>VLOOKUP(A151,'1_문헌특성'!C:AQ,40,0)</f>
        <v>중재직후 4주, 추적관찰 12주</v>
      </c>
      <c r="Q151" s="23" t="s">
        <v>160</v>
      </c>
      <c r="R151" s="23">
        <v>19</v>
      </c>
      <c r="S151" s="23"/>
      <c r="T151" s="23"/>
      <c r="U151" s="23">
        <v>19</v>
      </c>
      <c r="V151" s="23"/>
      <c r="W151" s="23"/>
      <c r="X151" s="16">
        <v>9.6</v>
      </c>
      <c r="Y151" s="16">
        <v>0.52</v>
      </c>
      <c r="Z151" s="16">
        <v>5.4</v>
      </c>
      <c r="AA151" s="16">
        <v>0.52</v>
      </c>
      <c r="AB151" s="16"/>
      <c r="AC151" s="16" t="s">
        <v>446</v>
      </c>
      <c r="AD151" s="23"/>
    </row>
    <row r="152" spans="1:30" s="58" customFormat="1" x14ac:dyDescent="0.3">
      <c r="A152" s="68">
        <v>424</v>
      </c>
      <c r="B152" s="43" t="str">
        <f>VLOOKUP(A152,'1_문헌특성'!C:AQ,2,0)</f>
        <v>Furnari (2017)</v>
      </c>
      <c r="C152" s="43" t="str">
        <f>VLOOKUP(A152,'1_문헌특성'!C:AQ,3,0)</f>
        <v>RCT</v>
      </c>
      <c r="D152" s="44" t="str">
        <f>VLOOKUP(A152, '1_문헌특성'!C:AQ, 8, 0)</f>
        <v>2.파킨슨병</v>
      </c>
      <c r="E152" s="43">
        <f>VLOOKUP(A152, '1_문헌특성'!C:AQ, 9, 0)</f>
        <v>0</v>
      </c>
      <c r="F152" s="44" t="str">
        <f>VLOOKUP(A152, '1_문헌특성'!C:AQ, 27, 0)</f>
        <v>Robotic-assisted gait training+conventional exercise program</v>
      </c>
      <c r="G152" s="44">
        <f>VLOOKUP(A152, '1_문헌특성'!C:AQ, 28, 0)</f>
        <v>2</v>
      </c>
      <c r="H152" s="44">
        <f>VLOOKUP(A152, '1_문헌특성'!C:AQ, 29, 0)</f>
        <v>1</v>
      </c>
      <c r="I152" s="44" t="str">
        <f>VLOOKUP(A152, '1_문헌특성'!C:AQ, 30, 0)</f>
        <v>Lokomat</v>
      </c>
      <c r="J152" s="44" t="str">
        <f>VLOOKUP(A152, '1_문헌특성'!C:AQ, 33, 0)</f>
        <v>Conventional gait training</v>
      </c>
      <c r="K152" s="23" t="s">
        <v>400</v>
      </c>
      <c r="L152" s="23" t="s">
        <v>401</v>
      </c>
      <c r="M152" s="23" t="s">
        <v>413</v>
      </c>
      <c r="N152" s="23"/>
      <c r="O152" s="24"/>
      <c r="P152" s="22" t="str">
        <f>VLOOKUP(A152,'1_문헌특성'!C:AQ,40,0)</f>
        <v>중재직후 4주, 추적관찰 12주</v>
      </c>
      <c r="Q152" s="23" t="s">
        <v>445</v>
      </c>
      <c r="R152" s="23">
        <v>19</v>
      </c>
      <c r="S152" s="23"/>
      <c r="T152" s="23"/>
      <c r="U152" s="23">
        <v>19</v>
      </c>
      <c r="V152" s="23"/>
      <c r="W152" s="23"/>
      <c r="X152" s="16">
        <v>7.8</v>
      </c>
      <c r="Y152" s="16">
        <v>0.49</v>
      </c>
      <c r="Z152" s="16">
        <v>0.9</v>
      </c>
      <c r="AA152" s="16">
        <v>0.49</v>
      </c>
      <c r="AB152" s="16"/>
      <c r="AC152" s="16" t="s">
        <v>446</v>
      </c>
      <c r="AD152" s="23"/>
    </row>
    <row r="153" spans="1:30" s="58" customFormat="1" x14ac:dyDescent="0.3">
      <c r="A153" s="68">
        <v>424</v>
      </c>
      <c r="B153" s="43" t="str">
        <f>VLOOKUP(A153,'1_문헌특성'!C:AQ,2,0)</f>
        <v>Furnari (2017)</v>
      </c>
      <c r="C153" s="43" t="str">
        <f>VLOOKUP(A153,'1_문헌특성'!C:AQ,3,0)</f>
        <v>RCT</v>
      </c>
      <c r="D153" s="44" t="str">
        <f>VLOOKUP(A153, '1_문헌특성'!C:AQ, 8, 0)</f>
        <v>2.파킨슨병</v>
      </c>
      <c r="E153" s="43">
        <f>VLOOKUP(A153, '1_문헌특성'!C:AQ, 9, 0)</f>
        <v>0</v>
      </c>
      <c r="F153" s="44" t="str">
        <f>VLOOKUP(A153, '1_문헌특성'!C:AQ, 27, 0)</f>
        <v>Robotic-assisted gait training+conventional exercise program</v>
      </c>
      <c r="G153" s="44">
        <f>VLOOKUP(A153, '1_문헌특성'!C:AQ, 28, 0)</f>
        <v>2</v>
      </c>
      <c r="H153" s="44">
        <f>VLOOKUP(A153, '1_문헌특성'!C:AQ, 29, 0)</f>
        <v>1</v>
      </c>
      <c r="I153" s="44" t="str">
        <f>VLOOKUP(A153, '1_문헌특성'!C:AQ, 30, 0)</f>
        <v>Lokomat</v>
      </c>
      <c r="J153" s="44" t="str">
        <f>VLOOKUP(A153, '1_문헌특성'!C:AQ, 33, 0)</f>
        <v>Conventional gait training</v>
      </c>
      <c r="K153" s="23" t="s">
        <v>400</v>
      </c>
      <c r="L153" s="23" t="s">
        <v>401</v>
      </c>
      <c r="M153" s="23" t="s">
        <v>444</v>
      </c>
      <c r="N153" s="23"/>
      <c r="O153" s="24"/>
      <c r="P153" s="22" t="str">
        <f>VLOOKUP(A153,'1_문헌특성'!C:AQ,40,0)</f>
        <v>중재직후 4주, 추적관찰 12주</v>
      </c>
      <c r="Q153" s="23" t="s">
        <v>160</v>
      </c>
      <c r="R153" s="23">
        <v>19</v>
      </c>
      <c r="S153" s="23"/>
      <c r="T153" s="23"/>
      <c r="U153" s="23">
        <v>19</v>
      </c>
      <c r="V153" s="23"/>
      <c r="W153" s="23"/>
      <c r="X153" s="16">
        <v>0.9</v>
      </c>
      <c r="Y153" s="16">
        <v>0.15</v>
      </c>
      <c r="Z153" s="16">
        <v>0.8</v>
      </c>
      <c r="AA153" s="16">
        <v>0.15</v>
      </c>
      <c r="AB153" s="16"/>
      <c r="AC153" s="16" t="s">
        <v>446</v>
      </c>
      <c r="AD153" s="23"/>
    </row>
    <row r="154" spans="1:30" s="58" customFormat="1" x14ac:dyDescent="0.3">
      <c r="A154" s="68">
        <v>424</v>
      </c>
      <c r="B154" s="43" t="str">
        <f>VLOOKUP(A154,'1_문헌특성'!C:AQ,2,0)</f>
        <v>Furnari (2017)</v>
      </c>
      <c r="C154" s="43" t="str">
        <f>VLOOKUP(A154,'1_문헌특성'!C:AQ,3,0)</f>
        <v>RCT</v>
      </c>
      <c r="D154" s="44" t="str">
        <f>VLOOKUP(A154, '1_문헌특성'!C:AQ, 8, 0)</f>
        <v>2.파킨슨병</v>
      </c>
      <c r="E154" s="43">
        <f>VLOOKUP(A154, '1_문헌특성'!C:AQ, 9, 0)</f>
        <v>0</v>
      </c>
      <c r="F154" s="44" t="str">
        <f>VLOOKUP(A154, '1_문헌특성'!C:AQ, 27, 0)</f>
        <v>Robotic-assisted gait training+conventional exercise program</v>
      </c>
      <c r="G154" s="44">
        <f>VLOOKUP(A154, '1_문헌특성'!C:AQ, 28, 0)</f>
        <v>2</v>
      </c>
      <c r="H154" s="44">
        <f>VLOOKUP(A154, '1_문헌특성'!C:AQ, 29, 0)</f>
        <v>1</v>
      </c>
      <c r="I154" s="44" t="str">
        <f>VLOOKUP(A154, '1_문헌특성'!C:AQ, 30, 0)</f>
        <v>Lokomat</v>
      </c>
      <c r="J154" s="44" t="str">
        <f>VLOOKUP(A154, '1_문헌특성'!C:AQ, 33, 0)</f>
        <v>Conventional gait training</v>
      </c>
      <c r="K154" s="23" t="s">
        <v>400</v>
      </c>
      <c r="L154" s="23" t="s">
        <v>401</v>
      </c>
      <c r="M154" s="23" t="s">
        <v>444</v>
      </c>
      <c r="N154" s="23"/>
      <c r="O154" s="24"/>
      <c r="P154" s="22" t="str">
        <f>VLOOKUP(A154,'1_문헌특성'!C:AQ,40,0)</f>
        <v>중재직후 4주, 추적관찰 12주</v>
      </c>
      <c r="Q154" s="23" t="s">
        <v>445</v>
      </c>
      <c r="R154" s="23">
        <v>19</v>
      </c>
      <c r="S154" s="23"/>
      <c r="T154" s="23"/>
      <c r="U154" s="23">
        <v>19</v>
      </c>
      <c r="V154" s="23"/>
      <c r="W154" s="23"/>
      <c r="X154" s="16">
        <v>0.3</v>
      </c>
      <c r="Y154" s="16">
        <v>0.14000000000000001</v>
      </c>
      <c r="Z154" s="16">
        <v>-0.6</v>
      </c>
      <c r="AA154" s="16">
        <v>0.14000000000000001</v>
      </c>
      <c r="AB154" s="16"/>
      <c r="AC154" s="16" t="s">
        <v>446</v>
      </c>
      <c r="AD154" s="23"/>
    </row>
    <row r="155" spans="1:30" x14ac:dyDescent="0.3">
      <c r="Z155" s="77"/>
    </row>
  </sheetData>
  <sheetProtection algorithmName="SHA-512" hashValue="rY4m4CmTdSdY7Xpakyw0dIvJ0Qa4d6KE7DbtPAQI6WMm94fGg9GSfTbvEd96/ngqs5sgYpuZgAAB83SJfaXr+A==" saltValue="mEFuid6pop8LcZ4HMSf0Iw==" spinCount="100000" sheet="1" objects="1" scenarios="1" selectLockedCells="1" selectUnlockedCells="1"/>
  <autoFilter ref="A3:AD158"/>
  <mergeCells count="21">
    <mergeCell ref="A2:A3"/>
    <mergeCell ref="B2:B3"/>
    <mergeCell ref="C2:C3"/>
    <mergeCell ref="L2:L3"/>
    <mergeCell ref="M2:M3"/>
    <mergeCell ref="F2:F3"/>
    <mergeCell ref="J2:J3"/>
    <mergeCell ref="K2:K3"/>
    <mergeCell ref="G2:G3"/>
    <mergeCell ref="H2:H3"/>
    <mergeCell ref="I2:I3"/>
    <mergeCell ref="D2:D3"/>
    <mergeCell ref="E2:E3"/>
    <mergeCell ref="N2:N3"/>
    <mergeCell ref="AC2:AC3"/>
    <mergeCell ref="O2:O3"/>
    <mergeCell ref="Q2:Q3"/>
    <mergeCell ref="X2:Z2"/>
    <mergeCell ref="R2:T2"/>
    <mergeCell ref="U2:W2"/>
    <mergeCell ref="P2:P3"/>
  </mergeCells>
  <phoneticPr fontId="1" type="noConversion"/>
  <pageMargins left="0.7" right="0.7" top="0.75" bottom="0.75"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zoomScale="55" zoomScaleNormal="55" workbookViewId="0">
      <pane xSplit="10" ySplit="1" topLeftCell="K2" activePane="bottomRight" state="frozen"/>
      <selection activeCell="D6" sqref="D6"/>
      <selection pane="topRight" activeCell="D6" sqref="D6"/>
      <selection pane="bottomLeft" activeCell="D6" sqref="D6"/>
      <selection pane="bottomRight" activeCell="K16" sqref="K16"/>
    </sheetView>
  </sheetViews>
  <sheetFormatPr defaultRowHeight="16.5" x14ac:dyDescent="0.3"/>
  <cols>
    <col min="1" max="1" width="9" style="10"/>
    <col min="2" max="2" width="13.75" style="10" customWidth="1"/>
    <col min="3" max="5" width="15" style="10" customWidth="1"/>
    <col min="6" max="9" width="14.5" style="23" customWidth="1"/>
    <col min="10" max="10" width="9" style="23"/>
    <col min="11" max="11" width="15.625" style="10" bestFit="1" customWidth="1"/>
    <col min="12" max="12" width="10.625" style="10" customWidth="1"/>
    <col min="13" max="13" width="15.625" style="23" customWidth="1"/>
    <col min="14" max="14" width="14.75" style="23" customWidth="1"/>
    <col min="15" max="17" width="9" style="23"/>
    <col min="18" max="18" width="7.25" style="10" bestFit="1" customWidth="1"/>
    <col min="19" max="20" width="9" style="10"/>
    <col min="21" max="21" width="11" style="10" bestFit="1" customWidth="1"/>
    <col min="22" max="16384" width="9" style="10"/>
  </cols>
  <sheetData>
    <row r="1" spans="1:25" ht="30" customHeight="1" x14ac:dyDescent="0.3">
      <c r="A1" s="13" t="s">
        <v>12</v>
      </c>
      <c r="B1" s="9"/>
      <c r="C1" s="9"/>
      <c r="D1" s="9"/>
      <c r="E1" s="9"/>
      <c r="F1" s="14"/>
      <c r="G1" s="14"/>
      <c r="H1" s="14"/>
      <c r="I1" s="14"/>
      <c r="J1" s="14"/>
      <c r="K1" s="9"/>
      <c r="L1" s="9"/>
      <c r="M1" s="14"/>
    </row>
    <row r="2" spans="1:25" x14ac:dyDescent="0.3">
      <c r="A2" s="152" t="s">
        <v>73</v>
      </c>
      <c r="B2" s="153" t="s">
        <v>53</v>
      </c>
      <c r="C2" s="154" t="s">
        <v>72</v>
      </c>
      <c r="D2" s="154" t="s">
        <v>83</v>
      </c>
      <c r="E2" s="154" t="s">
        <v>84</v>
      </c>
      <c r="F2" s="154" t="s">
        <v>26</v>
      </c>
      <c r="G2" s="154" t="s">
        <v>80</v>
      </c>
      <c r="H2" s="154" t="s">
        <v>81</v>
      </c>
      <c r="I2" s="154" t="s">
        <v>82</v>
      </c>
      <c r="J2" s="154" t="s">
        <v>27</v>
      </c>
      <c r="K2" s="156" t="s">
        <v>28</v>
      </c>
      <c r="L2" s="151" t="s">
        <v>2</v>
      </c>
      <c r="M2" s="151" t="s">
        <v>23</v>
      </c>
      <c r="N2" s="162" t="s">
        <v>52</v>
      </c>
      <c r="O2" s="162" t="s">
        <v>3</v>
      </c>
      <c r="P2" s="138" t="s">
        <v>4</v>
      </c>
      <c r="Q2" s="139" t="s">
        <v>5</v>
      </c>
      <c r="R2" s="139"/>
      <c r="S2" s="139" t="s">
        <v>6</v>
      </c>
      <c r="T2" s="139"/>
      <c r="U2" s="29" t="s">
        <v>7</v>
      </c>
      <c r="V2" s="139" t="s">
        <v>31</v>
      </c>
      <c r="W2" s="139"/>
      <c r="X2" s="139" t="s">
        <v>32</v>
      </c>
      <c r="Y2" s="139" t="s">
        <v>0</v>
      </c>
    </row>
    <row r="3" spans="1:25" x14ac:dyDescent="0.3">
      <c r="A3" s="152"/>
      <c r="B3" s="153"/>
      <c r="C3" s="155"/>
      <c r="D3" s="155"/>
      <c r="E3" s="155"/>
      <c r="F3" s="155"/>
      <c r="G3" s="155"/>
      <c r="H3" s="155"/>
      <c r="I3" s="155"/>
      <c r="J3" s="155"/>
      <c r="K3" s="157"/>
      <c r="L3" s="151"/>
      <c r="M3" s="151"/>
      <c r="N3" s="151"/>
      <c r="O3" s="162"/>
      <c r="P3" s="138"/>
      <c r="Q3" s="28" t="s">
        <v>30</v>
      </c>
      <c r="R3" s="29" t="s">
        <v>29</v>
      </c>
      <c r="S3" s="28" t="s">
        <v>30</v>
      </c>
      <c r="T3" s="29" t="s">
        <v>29</v>
      </c>
      <c r="U3" s="29" t="s">
        <v>10</v>
      </c>
      <c r="V3" s="29" t="s">
        <v>34</v>
      </c>
      <c r="W3" s="29" t="s">
        <v>33</v>
      </c>
      <c r="X3" s="139"/>
      <c r="Y3" s="139"/>
    </row>
    <row r="4" spans="1:25" s="58" customFormat="1" x14ac:dyDescent="0.3">
      <c r="A4" s="84">
        <v>424</v>
      </c>
      <c r="B4" s="43" t="str">
        <f>VLOOKUP(A4,'1_문헌특성'!C:AQ,2,0)</f>
        <v>Furnari (2017)</v>
      </c>
      <c r="C4" s="43" t="str">
        <f>VLOOKUP(A4,'1_문헌특성'!C:AQ,3,0)</f>
        <v>RCT</v>
      </c>
      <c r="D4" s="44" t="str">
        <f>VLOOKUP(A4, '1_문헌특성'!C:AQ, 8, 0)</f>
        <v>2.파킨슨병</v>
      </c>
      <c r="E4" s="43">
        <f>VLOOKUP(A4, '1_문헌특성'!C:AQ, 9, 0)</f>
        <v>0</v>
      </c>
      <c r="F4" s="44" t="str">
        <f>VLOOKUP(A4, '1_문헌특성'!C:AQ, 27, 0)</f>
        <v>Robotic-assisted gait training+conventional exercise program</v>
      </c>
      <c r="G4" s="44">
        <f>VLOOKUP(A4, '1_문헌특성'!C:AQ, 28, 0)</f>
        <v>2</v>
      </c>
      <c r="H4" s="44">
        <f>VLOOKUP(A4, '1_문헌특성'!C:AQ, 29, 0)</f>
        <v>1</v>
      </c>
      <c r="I4" s="44" t="str">
        <f>VLOOKUP(A4, '1_문헌특성'!C:AQ, 30, 0)</f>
        <v>Lokomat</v>
      </c>
      <c r="J4" s="44" t="str">
        <f>VLOOKUP(A4, '1_문헌특성'!C:AQ, 33, 0)</f>
        <v>Conventional gait training</v>
      </c>
      <c r="K4" s="20"/>
      <c r="L4" s="83"/>
      <c r="M4" s="20" t="s">
        <v>271</v>
      </c>
      <c r="N4" s="72"/>
      <c r="O4" s="19"/>
      <c r="P4" s="20"/>
      <c r="Q4" s="20">
        <v>19</v>
      </c>
      <c r="R4" s="20">
        <v>0</v>
      </c>
      <c r="S4" s="20">
        <v>19</v>
      </c>
      <c r="T4" s="20">
        <v>0</v>
      </c>
      <c r="U4" s="85"/>
      <c r="V4" s="85"/>
      <c r="W4" s="85"/>
      <c r="X4" s="85"/>
      <c r="Y4" s="85" t="s">
        <v>272</v>
      </c>
    </row>
    <row r="5" spans="1:25" s="58" customFormat="1" x14ac:dyDescent="0.3">
      <c r="A5" s="171">
        <v>400</v>
      </c>
      <c r="B5" s="43" t="str">
        <f>VLOOKUP(A5,'1_문헌특성'!C:AQ,2,0)</f>
        <v>Picelli (2015)</v>
      </c>
      <c r="C5" s="43" t="str">
        <f>VLOOKUP(A5,'1_문헌특성'!C:AQ,3,0)</f>
        <v>RCT</v>
      </c>
      <c r="D5" s="44" t="str">
        <f>VLOOKUP(A5, '1_문헌특성'!C:AQ, 8, 0)</f>
        <v>2.파킨슨병</v>
      </c>
      <c r="E5" s="43">
        <f>VLOOKUP(A5, '1_문헌특성'!C:AQ, 9, 0)</f>
        <v>0</v>
      </c>
      <c r="F5" s="44" t="str">
        <f>VLOOKUP(A5, '1_문헌특성'!C:AQ, 27, 0)</f>
        <v>Robotic gait training</v>
      </c>
      <c r="G5" s="44">
        <f>VLOOKUP(A5, '1_문헌특성'!C:AQ, 28, 0)</f>
        <v>1</v>
      </c>
      <c r="H5" s="44">
        <f>VLOOKUP(A5, '1_문헌특성'!C:AQ, 29, 0)</f>
        <v>2</v>
      </c>
      <c r="I5" s="44" t="str">
        <f>VLOOKUP(A5, '1_문헌특성'!C:AQ, 30, 0)</f>
        <v>Gait Trainer GT1</v>
      </c>
      <c r="J5" s="44" t="str">
        <f>VLOOKUP(A5, '1_문헌특성'!C:AQ, 33, 0)</f>
        <v>균형운동</v>
      </c>
      <c r="K5" s="36"/>
      <c r="L5" s="39"/>
      <c r="M5" s="38"/>
      <c r="N5" s="72"/>
      <c r="O5" s="19"/>
      <c r="P5" s="20"/>
      <c r="Q5" s="20">
        <v>17</v>
      </c>
      <c r="R5" s="20">
        <v>0</v>
      </c>
      <c r="S5" s="20">
        <v>17</v>
      </c>
      <c r="T5" s="20">
        <v>0</v>
      </c>
      <c r="U5" s="85"/>
      <c r="V5" s="85"/>
      <c r="W5" s="85"/>
      <c r="X5" s="85"/>
      <c r="Y5" s="85" t="s">
        <v>367</v>
      </c>
    </row>
    <row r="6" spans="1:25" s="58" customFormat="1" x14ac:dyDescent="0.3">
      <c r="A6" s="172">
        <v>6580</v>
      </c>
      <c r="B6" s="43" t="str">
        <f>VLOOKUP(A6,'1_문헌특성'!C:AQ,2,0)</f>
        <v>Picelli (2013)</v>
      </c>
      <c r="C6" s="43" t="str">
        <f>VLOOKUP(A6,'1_문헌특성'!C:AQ,3,0)</f>
        <v>RCT</v>
      </c>
      <c r="D6" s="44" t="str">
        <f>VLOOKUP(A6, '1_문헌특성'!C:AQ, 8, 0)</f>
        <v>2.파킨슨병</v>
      </c>
      <c r="E6" s="43">
        <f>VLOOKUP(A6, '1_문헌특성'!C:AQ, 9, 0)</f>
        <v>0</v>
      </c>
      <c r="F6" s="44" t="str">
        <f>VLOOKUP(A6, '1_문헌특성'!C:AQ, 27, 0)</f>
        <v>Robotic gait training</v>
      </c>
      <c r="G6" s="44">
        <f>VLOOKUP(A6, '1_문헌특성'!C:AQ, 28, 0)</f>
        <v>1</v>
      </c>
      <c r="H6" s="44">
        <f>VLOOKUP(A6, '1_문헌특성'!C:AQ, 29, 0)</f>
        <v>2</v>
      </c>
      <c r="I6" s="44" t="str">
        <f>VLOOKUP(A6, '1_문헌특성'!C:AQ, 30, 0)</f>
        <v>GT1</v>
      </c>
      <c r="J6" s="44" t="str">
        <f>VLOOKUP(A6, '1_문헌특성'!C:AQ, 33, 0)</f>
        <v>트레드밀(체중지원 없이)</v>
      </c>
      <c r="K6" s="36"/>
      <c r="L6" s="38"/>
      <c r="M6" s="38"/>
      <c r="N6" s="72"/>
      <c r="O6" s="19"/>
      <c r="P6" s="20"/>
      <c r="Q6" s="20">
        <v>20</v>
      </c>
      <c r="R6" s="20">
        <v>0</v>
      </c>
      <c r="S6" s="20">
        <v>20</v>
      </c>
      <c r="T6" s="20">
        <v>0</v>
      </c>
      <c r="U6" s="85"/>
      <c r="V6" s="85"/>
      <c r="W6" s="85"/>
      <c r="X6" s="85"/>
      <c r="Y6" s="85" t="s">
        <v>382</v>
      </c>
    </row>
    <row r="7" spans="1:25" s="58" customFormat="1" x14ac:dyDescent="0.3">
      <c r="A7" s="72">
        <v>3049</v>
      </c>
      <c r="B7" s="43" t="str">
        <f>VLOOKUP(A7,'1_문헌특성'!C:AQ,2,0)</f>
        <v>Picelli (2012)a</v>
      </c>
      <c r="C7" s="43" t="str">
        <f>VLOOKUP(A7,'1_문헌특성'!C:AQ,3,0)</f>
        <v>RCT</v>
      </c>
      <c r="D7" s="44" t="str">
        <f>VLOOKUP(A7, '1_문헌특성'!C:AQ, 8, 0)</f>
        <v>2.파킨슨병</v>
      </c>
      <c r="E7" s="43">
        <f>VLOOKUP(A7, '1_문헌특성'!C:AQ, 9, 0)</f>
        <v>0</v>
      </c>
      <c r="F7" s="44" t="str">
        <f>VLOOKUP(A7, '1_문헌특성'!C:AQ, 27, 0)</f>
        <v>Robotic gait training</v>
      </c>
      <c r="G7" s="44">
        <f>VLOOKUP(A7, '1_문헌특성'!C:AQ, 28, 0)</f>
        <v>1</v>
      </c>
      <c r="H7" s="44">
        <f>VLOOKUP(A7, '1_문헌특성'!C:AQ, 29, 0)</f>
        <v>2</v>
      </c>
      <c r="I7" s="44" t="str">
        <f>VLOOKUP(A7, '1_문헌특성'!C:AQ, 30, 0)</f>
        <v>Gait-Trainer GT1</v>
      </c>
      <c r="J7" s="44" t="str">
        <f>VLOOKUP(A7, '1_문헌특성'!C:AQ, 33, 0)</f>
        <v>Physical Therapy</v>
      </c>
      <c r="K7" s="20"/>
      <c r="L7" s="36"/>
      <c r="M7" s="36"/>
      <c r="N7" s="72"/>
      <c r="O7" s="19"/>
      <c r="P7" s="20"/>
      <c r="Q7" s="20">
        <v>16</v>
      </c>
      <c r="R7" s="20">
        <v>0</v>
      </c>
      <c r="S7" s="20">
        <v>15</v>
      </c>
      <c r="T7" s="20">
        <v>0</v>
      </c>
      <c r="U7" s="85"/>
      <c r="V7" s="85"/>
      <c r="W7" s="85"/>
      <c r="X7" s="85"/>
      <c r="Y7" s="85" t="s">
        <v>391</v>
      </c>
    </row>
    <row r="8" spans="1:25" s="58" customFormat="1" ht="34.5" customHeight="1" x14ac:dyDescent="0.3">
      <c r="A8" s="72">
        <v>6574</v>
      </c>
      <c r="B8" s="43" t="str">
        <f>VLOOKUP(A8,'1_문헌특성'!C:AQ,2,0)</f>
        <v>Picelli (2012)b</v>
      </c>
      <c r="C8" s="43" t="str">
        <f>VLOOKUP(A8,'1_문헌특성'!C:AQ,3,0)</f>
        <v>RCT</v>
      </c>
      <c r="D8" s="44" t="str">
        <f>VLOOKUP(A8, '1_문헌특성'!C:AQ, 8, 0)</f>
        <v>2.파킨슨병</v>
      </c>
      <c r="E8" s="43">
        <f>VLOOKUP(A8, '1_문헌특성'!C:AQ, 9, 0)</f>
        <v>0</v>
      </c>
      <c r="F8" s="44" t="str">
        <f>VLOOKUP(A8, '1_문헌특성'!C:AQ, 27, 0)</f>
        <v>Robotic gait training</v>
      </c>
      <c r="G8" s="44">
        <f>VLOOKUP(A8, '1_문헌특성'!C:AQ, 28, 0)</f>
        <v>1</v>
      </c>
      <c r="H8" s="44">
        <f>VLOOKUP(A8, '1_문헌특성'!C:AQ, 29, 0)</f>
        <v>2</v>
      </c>
      <c r="I8" s="44" t="str">
        <f>VLOOKUP(A8, '1_문헌특성'!C:AQ, 30, 0)</f>
        <v>Gait Trainer GT1</v>
      </c>
      <c r="J8" s="44" t="str">
        <f>VLOOKUP(A8, '1_문헌특성'!C:AQ, 33, 0)</f>
        <v>일반물리치료(conventional physiotherapy)</v>
      </c>
      <c r="K8" s="20"/>
      <c r="L8" s="36"/>
      <c r="M8" s="36"/>
      <c r="N8" s="72"/>
      <c r="O8" s="19"/>
      <c r="P8" s="20"/>
      <c r="Q8" s="20">
        <v>18</v>
      </c>
      <c r="R8" s="20">
        <v>0</v>
      </c>
      <c r="S8" s="20">
        <v>18</v>
      </c>
      <c r="T8" s="20">
        <v>0</v>
      </c>
      <c r="U8" s="85"/>
      <c r="V8" s="85"/>
      <c r="W8" s="85"/>
      <c r="X8" s="85"/>
      <c r="Y8" s="85" t="s">
        <v>381</v>
      </c>
    </row>
  </sheetData>
  <sheetProtection algorithmName="SHA-512" hashValue="iXVmKgAkjcsB7ZmOPywBap8kCWko36WZ1NF33PY+oEPNEfaXeJa/oN9nDLSi89nbfRtnnUhghzAuusIQZft2Aw==" saltValue="aboVj1Q8wpKpMLg/r0wRFA==" spinCount="100000" sheet="1" objects="1" scenarios="1" selectLockedCells="1" selectUnlockedCells="1"/>
  <autoFilter ref="A3:AB8">
    <sortState ref="A11:AB97">
      <sortCondition ref="D9"/>
    </sortState>
  </autoFilter>
  <mergeCells count="21">
    <mergeCell ref="I2:I3"/>
    <mergeCell ref="A2:A3"/>
    <mergeCell ref="B2:B3"/>
    <mergeCell ref="D2:D3"/>
    <mergeCell ref="E2:E3"/>
    <mergeCell ref="J2:J3"/>
    <mergeCell ref="C2:C3"/>
    <mergeCell ref="Y2:Y3"/>
    <mergeCell ref="V2:W2"/>
    <mergeCell ref="O2:O3"/>
    <mergeCell ref="P2:P3"/>
    <mergeCell ref="Q2:R2"/>
    <mergeCell ref="S2:T2"/>
    <mergeCell ref="K2:K3"/>
    <mergeCell ref="L2:L3"/>
    <mergeCell ref="M2:M3"/>
    <mergeCell ref="N2:N3"/>
    <mergeCell ref="X2:X3"/>
    <mergeCell ref="F2:F3"/>
    <mergeCell ref="G2:G3"/>
    <mergeCell ref="H2:H3"/>
  </mergeCells>
  <phoneticPr fontId="1" type="noConversion"/>
  <pageMargins left="0.7" right="0.7" top="0.75" bottom="0.75" header="0.3" footer="0.3"/>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zoomScale="85" zoomScaleNormal="85" workbookViewId="0">
      <pane ySplit="4" topLeftCell="A5" activePane="bottomLeft" state="frozen"/>
      <selection activeCell="C1" sqref="C1"/>
      <selection pane="bottomLeft" activeCell="F22" sqref="F22"/>
    </sheetView>
  </sheetViews>
  <sheetFormatPr defaultRowHeight="16.5" x14ac:dyDescent="0.3"/>
  <cols>
    <col min="1" max="2" width="0" style="58" hidden="1" customWidth="1"/>
    <col min="3" max="3" width="9" style="23"/>
    <col min="4" max="4" width="14.125" style="58" customWidth="1"/>
    <col min="5" max="5" width="9" style="58"/>
    <col min="6" max="6" width="13" style="24" customWidth="1"/>
    <col min="7" max="7" width="18.75" style="58" customWidth="1"/>
    <col min="8" max="10" width="13.125" style="58" customWidth="1"/>
    <col min="11" max="11" width="16.5" style="58" customWidth="1"/>
    <col min="12" max="21" width="13.125" style="58" customWidth="1"/>
    <col min="22" max="22" width="15.75" style="58" customWidth="1"/>
    <col min="23" max="16384" width="9" style="58"/>
  </cols>
  <sheetData>
    <row r="1" spans="1:25" x14ac:dyDescent="0.3">
      <c r="C1" s="93" t="s">
        <v>512</v>
      </c>
      <c r="G1" s="48" t="s">
        <v>101</v>
      </c>
    </row>
    <row r="2" spans="1:25" x14ac:dyDescent="0.3">
      <c r="C2" s="58">
        <v>1</v>
      </c>
      <c r="D2" s="58">
        <v>2</v>
      </c>
      <c r="E2" s="58">
        <v>3</v>
      </c>
      <c r="F2" s="24">
        <v>4</v>
      </c>
      <c r="G2" s="58">
        <v>5</v>
      </c>
      <c r="H2" s="58">
        <v>6</v>
      </c>
      <c r="I2" s="58">
        <v>7</v>
      </c>
      <c r="J2" s="58">
        <v>8</v>
      </c>
      <c r="K2" s="58">
        <v>9</v>
      </c>
      <c r="L2" s="58">
        <v>10</v>
      </c>
      <c r="M2" s="58">
        <v>11</v>
      </c>
      <c r="N2" s="58">
        <v>12</v>
      </c>
      <c r="O2" s="58">
        <v>13</v>
      </c>
      <c r="P2" s="58">
        <v>14</v>
      </c>
      <c r="Q2" s="58">
        <v>15</v>
      </c>
      <c r="R2" s="58">
        <v>16</v>
      </c>
      <c r="S2" s="58">
        <v>17</v>
      </c>
      <c r="T2" s="58">
        <v>18</v>
      </c>
      <c r="U2" s="58">
        <v>19</v>
      </c>
      <c r="V2" s="58">
        <v>20</v>
      </c>
      <c r="W2" s="58">
        <v>21</v>
      </c>
      <c r="X2" s="58">
        <v>22</v>
      </c>
    </row>
    <row r="3" spans="1:25" ht="46.5" customHeight="1" x14ac:dyDescent="0.3">
      <c r="C3" s="153" t="s">
        <v>73</v>
      </c>
      <c r="D3" s="153" t="s">
        <v>53</v>
      </c>
      <c r="E3" s="166" t="s">
        <v>72</v>
      </c>
      <c r="F3" s="168" t="s">
        <v>83</v>
      </c>
      <c r="G3" s="165" t="s">
        <v>86</v>
      </c>
      <c r="H3" s="165" t="s">
        <v>85</v>
      </c>
      <c r="I3" s="165" t="s">
        <v>87</v>
      </c>
      <c r="J3" s="165" t="s">
        <v>98</v>
      </c>
      <c r="K3" s="165" t="s">
        <v>88</v>
      </c>
      <c r="L3" s="165" t="s">
        <v>97</v>
      </c>
      <c r="M3" s="165" t="s">
        <v>89</v>
      </c>
      <c r="N3" s="165" t="s">
        <v>96</v>
      </c>
      <c r="O3" s="167" t="s">
        <v>90</v>
      </c>
      <c r="P3" s="165" t="s">
        <v>95</v>
      </c>
      <c r="Q3" s="165" t="s">
        <v>91</v>
      </c>
      <c r="R3" s="165" t="s">
        <v>94</v>
      </c>
      <c r="S3" s="165" t="s">
        <v>102</v>
      </c>
      <c r="T3" s="165" t="s">
        <v>93</v>
      </c>
      <c r="U3" s="165" t="s">
        <v>103</v>
      </c>
      <c r="V3" s="165" t="s">
        <v>92</v>
      </c>
    </row>
    <row r="4" spans="1:25" ht="30.75" customHeight="1" x14ac:dyDescent="0.3">
      <c r="C4" s="153"/>
      <c r="D4" s="153"/>
      <c r="E4" s="166"/>
      <c r="F4" s="168"/>
      <c r="G4" s="165"/>
      <c r="H4" s="165"/>
      <c r="I4" s="165"/>
      <c r="J4" s="165"/>
      <c r="K4" s="165"/>
      <c r="L4" s="165"/>
      <c r="M4" s="165"/>
      <c r="N4" s="165"/>
      <c r="O4" s="167"/>
      <c r="P4" s="165"/>
      <c r="Q4" s="165"/>
      <c r="R4" s="165"/>
      <c r="S4" s="165"/>
      <c r="T4" s="165"/>
      <c r="U4" s="165"/>
      <c r="V4" s="165"/>
    </row>
    <row r="5" spans="1:25" x14ac:dyDescent="0.3">
      <c r="A5" s="58" t="s">
        <v>449</v>
      </c>
      <c r="B5" s="58">
        <v>2019</v>
      </c>
      <c r="C5" s="86">
        <v>98</v>
      </c>
      <c r="D5" s="43" t="str">
        <f>VLOOKUP(C5,'1_문헌특성'!C:AQ,2,0)</f>
        <v>Capecci (2019)</v>
      </c>
      <c r="E5" s="43" t="str">
        <f>VLOOKUP(C5,'1_문헌특성'!C:AQ,3,0)</f>
        <v>RCT</v>
      </c>
      <c r="F5" s="37" t="str">
        <f>VLOOKUP(C5, '1_문헌특성'!C:AQ, 8, 0)</f>
        <v>2.파킨슨병</v>
      </c>
      <c r="G5" s="86" t="s">
        <v>99</v>
      </c>
      <c r="H5" s="1" t="s">
        <v>285</v>
      </c>
      <c r="I5" s="86" t="s">
        <v>99</v>
      </c>
      <c r="J5" s="114" t="s">
        <v>286</v>
      </c>
      <c r="K5" s="86" t="s">
        <v>113</v>
      </c>
      <c r="L5" s="1" t="s">
        <v>114</v>
      </c>
      <c r="M5" s="86" t="s">
        <v>99</v>
      </c>
      <c r="N5" s="1" t="s">
        <v>287</v>
      </c>
      <c r="O5" s="86" t="s">
        <v>100</v>
      </c>
      <c r="P5" s="114" t="s">
        <v>288</v>
      </c>
      <c r="Q5" s="86" t="s">
        <v>99</v>
      </c>
      <c r="R5" s="1" t="s">
        <v>105</v>
      </c>
      <c r="S5" s="86" t="s">
        <v>25</v>
      </c>
      <c r="T5" s="114"/>
      <c r="U5" s="86" t="s">
        <v>99</v>
      </c>
      <c r="V5" s="114" t="s">
        <v>289</v>
      </c>
      <c r="W5" s="114"/>
      <c r="X5" s="114"/>
      <c r="Y5" s="114"/>
    </row>
    <row r="6" spans="1:25" s="114" customFormat="1" ht="16.5" customHeight="1" x14ac:dyDescent="0.3">
      <c r="A6" s="58" t="s">
        <v>452</v>
      </c>
      <c r="B6" s="114">
        <v>2015</v>
      </c>
      <c r="C6" s="50">
        <v>400</v>
      </c>
      <c r="D6" s="43" t="str">
        <f>VLOOKUP(C6,'1_문헌특성'!C:AQ,2,0)</f>
        <v>Picelli (2015)</v>
      </c>
      <c r="E6" s="43" t="str">
        <f>VLOOKUP(C6,'1_문헌특성'!C:AQ,3,0)</f>
        <v>RCT</v>
      </c>
      <c r="F6" s="37" t="str">
        <f>VLOOKUP(C6, '1_문헌특성'!C:AQ, 8, 0)</f>
        <v>2.파킨슨병</v>
      </c>
      <c r="G6" s="57" t="s">
        <v>343</v>
      </c>
      <c r="H6" s="117" t="s">
        <v>341</v>
      </c>
      <c r="I6" s="57" t="s">
        <v>343</v>
      </c>
      <c r="J6" s="58" t="s">
        <v>342</v>
      </c>
      <c r="K6" s="57" t="s">
        <v>99</v>
      </c>
      <c r="L6" s="94" t="s">
        <v>104</v>
      </c>
      <c r="M6" s="57" t="s">
        <v>99</v>
      </c>
      <c r="N6" s="58" t="s">
        <v>161</v>
      </c>
      <c r="O6" s="57" t="s">
        <v>343</v>
      </c>
      <c r="P6" s="58" t="s">
        <v>168</v>
      </c>
      <c r="Q6" s="116" t="s">
        <v>99</v>
      </c>
      <c r="R6" s="85" t="s">
        <v>105</v>
      </c>
      <c r="S6" s="57" t="s">
        <v>25</v>
      </c>
      <c r="T6" s="58"/>
      <c r="U6" s="57" t="s">
        <v>99</v>
      </c>
      <c r="V6" s="58" t="s">
        <v>344</v>
      </c>
      <c r="W6" s="58"/>
      <c r="X6" s="58"/>
      <c r="Y6" s="58"/>
    </row>
    <row r="7" spans="1:25" x14ac:dyDescent="0.3">
      <c r="A7" s="58" t="s">
        <v>448</v>
      </c>
      <c r="B7" s="58">
        <v>2017</v>
      </c>
      <c r="C7" s="119">
        <v>424</v>
      </c>
      <c r="D7" s="43" t="str">
        <f>VLOOKUP(C7,'1_문헌특성'!C:AQ,2,0)</f>
        <v>Furnari (2017)</v>
      </c>
      <c r="E7" s="43" t="str">
        <f>VLOOKUP(C7,'1_문헌특성'!C:AQ,3,0)</f>
        <v>RCT</v>
      </c>
      <c r="F7" s="37" t="str">
        <f>VLOOKUP(C7, '1_문헌특성'!C:AQ, 8, 0)</f>
        <v>2.파킨슨병</v>
      </c>
      <c r="G7" s="86" t="s">
        <v>99</v>
      </c>
      <c r="H7" s="114" t="s">
        <v>277</v>
      </c>
      <c r="I7" s="86" t="s">
        <v>99</v>
      </c>
      <c r="J7" s="114" t="s">
        <v>278</v>
      </c>
      <c r="K7" s="86" t="s">
        <v>113</v>
      </c>
      <c r="L7" s="94" t="s">
        <v>114</v>
      </c>
      <c r="M7" s="86" t="s">
        <v>113</v>
      </c>
      <c r="N7" s="114" t="s">
        <v>114</v>
      </c>
      <c r="O7" s="86" t="s">
        <v>113</v>
      </c>
      <c r="P7" s="114" t="s">
        <v>279</v>
      </c>
      <c r="Q7" s="86" t="s">
        <v>99</v>
      </c>
      <c r="R7" s="1" t="s">
        <v>280</v>
      </c>
      <c r="S7" s="86" t="s">
        <v>25</v>
      </c>
      <c r="T7" s="114"/>
      <c r="U7" s="86" t="s">
        <v>113</v>
      </c>
      <c r="V7" s="114" t="s">
        <v>114</v>
      </c>
      <c r="W7" s="114"/>
      <c r="X7" s="114"/>
      <c r="Y7" s="114"/>
    </row>
    <row r="8" spans="1:25" s="114" customFormat="1" x14ac:dyDescent="0.3">
      <c r="A8" s="58" t="s">
        <v>452</v>
      </c>
      <c r="B8" s="114" t="s">
        <v>453</v>
      </c>
      <c r="C8" s="50">
        <v>3049</v>
      </c>
      <c r="D8" s="43" t="str">
        <f>VLOOKUP(C8,'1_문헌특성'!C:AQ,2,0)</f>
        <v>Picelli (2012)a</v>
      </c>
      <c r="E8" s="43" t="str">
        <f>VLOOKUP(C8,'1_문헌특성'!C:AQ,3,0)</f>
        <v>RCT</v>
      </c>
      <c r="F8" s="37" t="str">
        <f>VLOOKUP(C8, '1_문헌특성'!C:AQ, 8, 0)</f>
        <v>2.파킨슨병</v>
      </c>
      <c r="G8" s="57" t="s">
        <v>343</v>
      </c>
      <c r="H8" s="58" t="s">
        <v>350</v>
      </c>
      <c r="I8" s="57" t="s">
        <v>346</v>
      </c>
      <c r="J8" s="58" t="s">
        <v>291</v>
      </c>
      <c r="K8" s="57" t="s">
        <v>343</v>
      </c>
      <c r="L8" s="85" t="s">
        <v>351</v>
      </c>
      <c r="M8" s="57" t="s">
        <v>343</v>
      </c>
      <c r="N8" s="85" t="s">
        <v>351</v>
      </c>
      <c r="O8" s="113" t="s">
        <v>349</v>
      </c>
      <c r="P8" s="89" t="s">
        <v>318</v>
      </c>
      <c r="Q8" s="116" t="s">
        <v>99</v>
      </c>
      <c r="R8" s="85" t="s">
        <v>105</v>
      </c>
      <c r="S8" s="57" t="s">
        <v>352</v>
      </c>
      <c r="T8" s="58"/>
      <c r="U8" s="57" t="s">
        <v>343</v>
      </c>
      <c r="V8" s="58" t="s">
        <v>353</v>
      </c>
      <c r="W8" s="58"/>
      <c r="X8" s="58"/>
      <c r="Y8" s="58"/>
    </row>
    <row r="9" spans="1:25" x14ac:dyDescent="0.3">
      <c r="A9" s="58" t="s">
        <v>450</v>
      </c>
      <c r="B9" s="58">
        <v>2017</v>
      </c>
      <c r="C9" s="86">
        <v>6331</v>
      </c>
      <c r="D9" s="66" t="str">
        <f>VLOOKUP(C9,'1_문헌특성'!C:AQ,2,0)</f>
        <v>Clerici (2017)</v>
      </c>
      <c r="E9" s="66" t="str">
        <f>VLOOKUP(C9,'1_문헌특성'!C:AQ,3,0)</f>
        <v>RCT</v>
      </c>
      <c r="F9" s="99" t="str">
        <f>VLOOKUP(C9, '1_문헌특성'!C:AQ, 8, 0)</f>
        <v>2.파킨슨병(진행성 핵상 마비, Progressive supranuclear palsy(PSP))</v>
      </c>
      <c r="G9" s="86" t="s">
        <v>99</v>
      </c>
      <c r="H9" s="114" t="s">
        <v>281</v>
      </c>
      <c r="I9" s="118" t="s">
        <v>113</v>
      </c>
      <c r="J9" s="114" t="s">
        <v>114</v>
      </c>
      <c r="K9" s="86" t="s">
        <v>99</v>
      </c>
      <c r="L9" s="1" t="s">
        <v>104</v>
      </c>
      <c r="M9" s="86" t="s">
        <v>99</v>
      </c>
      <c r="N9" s="1" t="s">
        <v>282</v>
      </c>
      <c r="O9" s="118" t="s">
        <v>99</v>
      </c>
      <c r="P9" s="114" t="s">
        <v>283</v>
      </c>
      <c r="Q9" s="86" t="s">
        <v>99</v>
      </c>
      <c r="R9" s="1" t="s">
        <v>105</v>
      </c>
      <c r="S9" s="86" t="s">
        <v>25</v>
      </c>
      <c r="T9" s="114"/>
      <c r="U9" s="118" t="s">
        <v>99</v>
      </c>
      <c r="V9" s="114" t="s">
        <v>284</v>
      </c>
      <c r="W9" s="114"/>
      <c r="X9" s="114"/>
      <c r="Y9" s="114"/>
    </row>
    <row r="10" spans="1:25" x14ac:dyDescent="0.3">
      <c r="A10" s="58" t="s">
        <v>452</v>
      </c>
      <c r="B10" s="58" t="s">
        <v>454</v>
      </c>
      <c r="C10" s="50">
        <v>6574</v>
      </c>
      <c r="D10" s="66" t="str">
        <f>VLOOKUP(C10,'1_문헌특성'!C:AQ,2,0)</f>
        <v>Picelli (2012)b</v>
      </c>
      <c r="E10" s="66" t="str">
        <f>VLOOKUP(C10,'1_문헌특성'!C:AQ,3,0)</f>
        <v>RCT</v>
      </c>
      <c r="F10" s="99" t="str">
        <f>VLOOKUP(C10, '1_문헌특성'!C:AQ, 8, 0)</f>
        <v>2.파킨슨병</v>
      </c>
      <c r="G10" s="57" t="s">
        <v>343</v>
      </c>
      <c r="H10" s="58" t="s">
        <v>354</v>
      </c>
      <c r="I10" s="115" t="s">
        <v>346</v>
      </c>
      <c r="J10" s="58" t="s">
        <v>291</v>
      </c>
      <c r="K10" s="57" t="s">
        <v>343</v>
      </c>
      <c r="L10" s="58" t="s">
        <v>355</v>
      </c>
      <c r="M10" s="57" t="s">
        <v>343</v>
      </c>
      <c r="N10" s="117" t="s">
        <v>355</v>
      </c>
      <c r="O10" s="115" t="s">
        <v>349</v>
      </c>
      <c r="P10" s="62" t="s">
        <v>330</v>
      </c>
      <c r="Q10" s="86" t="s">
        <v>99</v>
      </c>
      <c r="R10" s="117" t="s">
        <v>105</v>
      </c>
      <c r="S10" s="57" t="s">
        <v>352</v>
      </c>
      <c r="U10" s="115" t="s">
        <v>343</v>
      </c>
      <c r="V10" s="58" t="s">
        <v>356</v>
      </c>
    </row>
    <row r="11" spans="1:25" x14ac:dyDescent="0.3">
      <c r="A11" s="58" t="s">
        <v>452</v>
      </c>
      <c r="B11" s="58">
        <v>2013</v>
      </c>
      <c r="C11" s="50">
        <v>6580</v>
      </c>
      <c r="D11" s="66" t="str">
        <f>VLOOKUP(C11,'1_문헌특성'!C:AQ,2,0)</f>
        <v>Picelli (2013)</v>
      </c>
      <c r="E11" s="66" t="str">
        <f>VLOOKUP(C11,'1_문헌특성'!C:AQ,3,0)</f>
        <v>RCT</v>
      </c>
      <c r="F11" s="99" t="str">
        <f>VLOOKUP(C11, '1_문헌특성'!C:AQ, 8, 0)</f>
        <v>2.파킨슨병</v>
      </c>
      <c r="G11" s="57" t="s">
        <v>343</v>
      </c>
      <c r="H11" s="117" t="s">
        <v>345</v>
      </c>
      <c r="I11" s="115" t="s">
        <v>346</v>
      </c>
      <c r="J11" s="117" t="s">
        <v>291</v>
      </c>
      <c r="K11" s="57" t="s">
        <v>343</v>
      </c>
      <c r="L11" s="117" t="s">
        <v>347</v>
      </c>
      <c r="M11" s="57" t="s">
        <v>343</v>
      </c>
      <c r="N11" s="117" t="s">
        <v>347</v>
      </c>
      <c r="O11" s="115" t="s">
        <v>343</v>
      </c>
      <c r="P11" s="58" t="s">
        <v>168</v>
      </c>
      <c r="Q11" s="57" t="s">
        <v>99</v>
      </c>
      <c r="R11" s="117" t="s">
        <v>105</v>
      </c>
      <c r="S11" s="57" t="s">
        <v>25</v>
      </c>
      <c r="U11" s="115" t="s">
        <v>99</v>
      </c>
      <c r="V11" s="58" t="s">
        <v>348</v>
      </c>
    </row>
    <row r="12" spans="1:25" x14ac:dyDescent="0.3">
      <c r="A12" s="58" t="s">
        <v>447</v>
      </c>
      <c r="B12" s="58">
        <v>2016</v>
      </c>
      <c r="C12" s="86">
        <v>6581</v>
      </c>
      <c r="D12" s="66" t="str">
        <f>VLOOKUP(C12,'1_문헌특성'!C:AQ,2,0)</f>
        <v>Galli (2016)</v>
      </c>
      <c r="E12" s="66" t="str">
        <f>VLOOKUP(C12,'1_문헌특성'!C:AQ,3,0)</f>
        <v>RCT</v>
      </c>
      <c r="F12" s="99" t="str">
        <f>VLOOKUP(C12, '1_문헌특성'!C:AQ, 8, 0)</f>
        <v>2.파킨슨병</v>
      </c>
      <c r="G12" s="86" t="s">
        <v>99</v>
      </c>
      <c r="H12" s="1" t="s">
        <v>273</v>
      </c>
      <c r="I12" s="118" t="s">
        <v>99</v>
      </c>
      <c r="J12" s="1" t="s">
        <v>273</v>
      </c>
      <c r="K12" s="86" t="s">
        <v>99</v>
      </c>
      <c r="L12" s="1" t="s">
        <v>274</v>
      </c>
      <c r="M12" s="86" t="s">
        <v>99</v>
      </c>
      <c r="N12" s="1" t="s">
        <v>275</v>
      </c>
      <c r="O12" s="118" t="s">
        <v>99</v>
      </c>
      <c r="P12" s="114" t="s">
        <v>276</v>
      </c>
      <c r="Q12" s="57" t="s">
        <v>99</v>
      </c>
      <c r="R12" s="1" t="s">
        <v>105</v>
      </c>
      <c r="S12" s="86" t="s">
        <v>25</v>
      </c>
      <c r="T12" s="114"/>
      <c r="U12" s="118" t="s">
        <v>113</v>
      </c>
      <c r="V12" s="114" t="s">
        <v>114</v>
      </c>
      <c r="W12" s="114"/>
      <c r="X12" s="114"/>
      <c r="Y12" s="114"/>
    </row>
    <row r="13" spans="1:25" x14ac:dyDescent="0.3">
      <c r="A13" s="58" t="s">
        <v>451</v>
      </c>
      <c r="B13" s="58">
        <v>2012</v>
      </c>
      <c r="C13" s="50">
        <v>6682</v>
      </c>
      <c r="D13" s="66" t="str">
        <f>VLOOKUP(C13,'1_문헌특성'!C:AQ,2,0)</f>
        <v>Carda (2012)</v>
      </c>
      <c r="E13" s="66" t="str">
        <f>VLOOKUP(C13,'1_문헌특성'!C:AQ,3,0)</f>
        <v>RCT</v>
      </c>
      <c r="F13" s="99" t="str">
        <f>VLOOKUP(C13, '1_문헌특성'!C:AQ, 8, 0)</f>
        <v>2.파킨슨병</v>
      </c>
      <c r="G13" s="57" t="s">
        <v>99</v>
      </c>
      <c r="H13" s="117" t="s">
        <v>153</v>
      </c>
      <c r="I13" s="115" t="s">
        <v>100</v>
      </c>
      <c r="J13" s="117" t="s">
        <v>154</v>
      </c>
      <c r="K13" s="57" t="s">
        <v>99</v>
      </c>
      <c r="L13" s="117" t="s">
        <v>155</v>
      </c>
      <c r="M13" s="57" t="s">
        <v>99</v>
      </c>
      <c r="N13" s="117" t="s">
        <v>156</v>
      </c>
      <c r="O13" s="115" t="s">
        <v>99</v>
      </c>
      <c r="P13" s="117" t="s">
        <v>157</v>
      </c>
      <c r="Q13" s="116" t="s">
        <v>99</v>
      </c>
      <c r="R13" s="117" t="s">
        <v>105</v>
      </c>
      <c r="S13" s="57" t="s">
        <v>25</v>
      </c>
      <c r="T13" s="58" t="s">
        <v>158</v>
      </c>
      <c r="U13" s="115" t="s">
        <v>99</v>
      </c>
      <c r="V13" s="58" t="s">
        <v>159</v>
      </c>
      <c r="W13" s="59"/>
      <c r="X13" s="59"/>
      <c r="Y13" s="59"/>
    </row>
    <row r="14" spans="1:25" x14ac:dyDescent="0.3">
      <c r="C14" s="25"/>
      <c r="G14" s="57"/>
      <c r="I14" s="115"/>
      <c r="K14" s="57"/>
      <c r="M14" s="57"/>
      <c r="S14" s="57"/>
    </row>
    <row r="15" spans="1:25" x14ac:dyDescent="0.3">
      <c r="C15" s="25"/>
      <c r="G15" s="57"/>
      <c r="I15" s="115"/>
      <c r="K15" s="57"/>
      <c r="M15" s="57"/>
      <c r="S15" s="57"/>
    </row>
    <row r="16" spans="1:25" x14ac:dyDescent="0.3">
      <c r="G16" s="57"/>
      <c r="K16" s="57"/>
      <c r="M16" s="57"/>
      <c r="S16" s="57"/>
    </row>
    <row r="17" spans="7:19" x14ac:dyDescent="0.3">
      <c r="G17" s="57"/>
      <c r="K17" s="57"/>
      <c r="M17" s="57"/>
      <c r="S17" s="57"/>
    </row>
    <row r="18" spans="7:19" x14ac:dyDescent="0.3">
      <c r="G18" s="57"/>
      <c r="K18" s="57"/>
      <c r="M18" s="57"/>
      <c r="S18" s="57"/>
    </row>
    <row r="19" spans="7:19" x14ac:dyDescent="0.3">
      <c r="G19" s="57"/>
      <c r="K19" s="57"/>
      <c r="M19" s="57"/>
      <c r="S19" s="57"/>
    </row>
    <row r="20" spans="7:19" x14ac:dyDescent="0.3">
      <c r="G20" s="57"/>
      <c r="K20" s="57"/>
      <c r="M20" s="57"/>
      <c r="S20" s="57"/>
    </row>
    <row r="21" spans="7:19" x14ac:dyDescent="0.3">
      <c r="G21" s="57"/>
      <c r="K21" s="57"/>
      <c r="M21" s="57"/>
    </row>
    <row r="22" spans="7:19" x14ac:dyDescent="0.3">
      <c r="G22" s="57"/>
      <c r="K22" s="57"/>
      <c r="M22" s="57"/>
    </row>
    <row r="23" spans="7:19" x14ac:dyDescent="0.3">
      <c r="G23" s="57"/>
      <c r="K23" s="57"/>
      <c r="M23" s="57"/>
    </row>
    <row r="24" spans="7:19" x14ac:dyDescent="0.3">
      <c r="G24" s="57"/>
      <c r="K24" s="57"/>
      <c r="M24" s="57"/>
    </row>
    <row r="25" spans="7:19" x14ac:dyDescent="0.3">
      <c r="G25" s="57"/>
      <c r="K25" s="57"/>
    </row>
    <row r="26" spans="7:19" x14ac:dyDescent="0.3">
      <c r="G26" s="57"/>
      <c r="K26" s="57"/>
    </row>
    <row r="27" spans="7:19" x14ac:dyDescent="0.3">
      <c r="G27" s="57"/>
      <c r="K27" s="57"/>
    </row>
    <row r="28" spans="7:19" x14ac:dyDescent="0.3">
      <c r="G28" s="57"/>
      <c r="K28" s="57"/>
    </row>
    <row r="29" spans="7:19" x14ac:dyDescent="0.3">
      <c r="G29" s="57"/>
      <c r="K29" s="57"/>
    </row>
    <row r="30" spans="7:19" x14ac:dyDescent="0.3">
      <c r="G30" s="57"/>
      <c r="K30" s="57"/>
    </row>
    <row r="31" spans="7:19" x14ac:dyDescent="0.3">
      <c r="G31" s="57"/>
      <c r="K31" s="57"/>
    </row>
    <row r="32" spans="7:19" x14ac:dyDescent="0.3">
      <c r="G32" s="57"/>
      <c r="K32" s="57"/>
    </row>
    <row r="33" spans="7:11" x14ac:dyDescent="0.3">
      <c r="G33" s="57"/>
      <c r="K33" s="57"/>
    </row>
    <row r="34" spans="7:11" x14ac:dyDescent="0.3">
      <c r="G34" s="57"/>
      <c r="K34" s="57"/>
    </row>
    <row r="35" spans="7:11" x14ac:dyDescent="0.3">
      <c r="G35" s="57"/>
      <c r="K35" s="57"/>
    </row>
    <row r="36" spans="7:11" x14ac:dyDescent="0.3">
      <c r="G36" s="57"/>
      <c r="K36" s="57"/>
    </row>
    <row r="37" spans="7:11" x14ac:dyDescent="0.3">
      <c r="G37" s="57"/>
      <c r="K37" s="57"/>
    </row>
    <row r="38" spans="7:11" x14ac:dyDescent="0.3">
      <c r="G38" s="57"/>
      <c r="K38" s="57"/>
    </row>
    <row r="39" spans="7:11" x14ac:dyDescent="0.3">
      <c r="G39" s="57"/>
      <c r="K39" s="57"/>
    </row>
    <row r="40" spans="7:11" x14ac:dyDescent="0.3">
      <c r="G40" s="57"/>
      <c r="K40" s="57"/>
    </row>
    <row r="41" spans="7:11" x14ac:dyDescent="0.3">
      <c r="G41" s="57"/>
      <c r="K41" s="57"/>
    </row>
    <row r="42" spans="7:11" x14ac:dyDescent="0.3">
      <c r="G42" s="57"/>
      <c r="K42" s="57"/>
    </row>
    <row r="43" spans="7:11" x14ac:dyDescent="0.3">
      <c r="G43" s="57"/>
      <c r="K43" s="57"/>
    </row>
    <row r="44" spans="7:11" x14ac:dyDescent="0.3">
      <c r="G44" s="57"/>
      <c r="K44" s="57"/>
    </row>
    <row r="45" spans="7:11" x14ac:dyDescent="0.3">
      <c r="G45" s="57"/>
      <c r="K45" s="57"/>
    </row>
    <row r="46" spans="7:11" x14ac:dyDescent="0.3">
      <c r="G46" s="57"/>
      <c r="K46" s="57"/>
    </row>
    <row r="47" spans="7:11" x14ac:dyDescent="0.3">
      <c r="G47" s="57"/>
      <c r="K47" s="57"/>
    </row>
    <row r="48" spans="7:11" x14ac:dyDescent="0.3">
      <c r="G48" s="57"/>
      <c r="K48" s="57"/>
    </row>
    <row r="49" spans="7:11" x14ac:dyDescent="0.3">
      <c r="G49" s="57"/>
      <c r="K49" s="57"/>
    </row>
    <row r="50" spans="7:11" x14ac:dyDescent="0.3">
      <c r="G50" s="57"/>
      <c r="K50" s="57"/>
    </row>
    <row r="51" spans="7:11" x14ac:dyDescent="0.3">
      <c r="G51" s="57"/>
      <c r="K51" s="57"/>
    </row>
    <row r="52" spans="7:11" x14ac:dyDescent="0.3">
      <c r="G52" s="57"/>
      <c r="K52" s="57"/>
    </row>
    <row r="53" spans="7:11" x14ac:dyDescent="0.3">
      <c r="G53" s="57"/>
      <c r="K53" s="57"/>
    </row>
    <row r="54" spans="7:11" x14ac:dyDescent="0.3">
      <c r="G54" s="57"/>
      <c r="K54" s="57"/>
    </row>
    <row r="55" spans="7:11" x14ac:dyDescent="0.3">
      <c r="G55" s="57"/>
      <c r="K55" s="57"/>
    </row>
    <row r="56" spans="7:11" x14ac:dyDescent="0.3">
      <c r="G56" s="57"/>
      <c r="K56" s="57"/>
    </row>
    <row r="57" spans="7:11" x14ac:dyDescent="0.3">
      <c r="G57" s="57"/>
      <c r="K57" s="57"/>
    </row>
    <row r="58" spans="7:11" x14ac:dyDescent="0.3">
      <c r="G58" s="57"/>
      <c r="K58" s="57"/>
    </row>
    <row r="59" spans="7:11" x14ac:dyDescent="0.3">
      <c r="G59" s="57"/>
      <c r="K59" s="57"/>
    </row>
    <row r="60" spans="7:11" x14ac:dyDescent="0.3">
      <c r="G60" s="57"/>
      <c r="K60" s="57"/>
    </row>
    <row r="61" spans="7:11" x14ac:dyDescent="0.3">
      <c r="G61" s="57"/>
      <c r="K61" s="57"/>
    </row>
    <row r="62" spans="7:11" x14ac:dyDescent="0.3">
      <c r="G62" s="57"/>
      <c r="K62" s="57"/>
    </row>
    <row r="63" spans="7:11" x14ac:dyDescent="0.3">
      <c r="G63" s="57"/>
      <c r="K63" s="57"/>
    </row>
    <row r="64" spans="7:11" x14ac:dyDescent="0.3">
      <c r="G64" s="57"/>
      <c r="K64" s="57"/>
    </row>
    <row r="65" spans="7:11" x14ac:dyDescent="0.3">
      <c r="G65" s="57"/>
      <c r="K65" s="57"/>
    </row>
    <row r="66" spans="7:11" x14ac:dyDescent="0.3">
      <c r="G66" s="57"/>
      <c r="K66" s="57"/>
    </row>
    <row r="67" spans="7:11" x14ac:dyDescent="0.3">
      <c r="G67" s="57"/>
      <c r="K67" s="57"/>
    </row>
    <row r="68" spans="7:11" x14ac:dyDescent="0.3">
      <c r="G68" s="57"/>
      <c r="K68" s="57"/>
    </row>
    <row r="69" spans="7:11" x14ac:dyDescent="0.3">
      <c r="G69" s="57"/>
      <c r="K69" s="57"/>
    </row>
    <row r="70" spans="7:11" x14ac:dyDescent="0.3">
      <c r="G70" s="57"/>
      <c r="K70" s="57"/>
    </row>
    <row r="71" spans="7:11" x14ac:dyDescent="0.3">
      <c r="G71" s="57"/>
      <c r="K71" s="57"/>
    </row>
    <row r="72" spans="7:11" x14ac:dyDescent="0.3">
      <c r="G72" s="57"/>
      <c r="K72" s="57"/>
    </row>
    <row r="73" spans="7:11" x14ac:dyDescent="0.3">
      <c r="G73" s="57"/>
    </row>
    <row r="74" spans="7:11" x14ac:dyDescent="0.3">
      <c r="G74" s="57"/>
    </row>
    <row r="75" spans="7:11" x14ac:dyDescent="0.3">
      <c r="G75" s="57"/>
    </row>
    <row r="76" spans="7:11" x14ac:dyDescent="0.3">
      <c r="G76" s="57"/>
    </row>
    <row r="77" spans="7:11" x14ac:dyDescent="0.3">
      <c r="G77" s="57"/>
    </row>
    <row r="78" spans="7:11" x14ac:dyDescent="0.3">
      <c r="G78" s="57"/>
    </row>
    <row r="79" spans="7:11" x14ac:dyDescent="0.3">
      <c r="G79" s="57"/>
    </row>
    <row r="80" spans="7:11" x14ac:dyDescent="0.3">
      <c r="G80" s="57"/>
    </row>
    <row r="81" spans="7:7" x14ac:dyDescent="0.3">
      <c r="G81" s="57"/>
    </row>
    <row r="82" spans="7:7" x14ac:dyDescent="0.3">
      <c r="G82" s="57"/>
    </row>
    <row r="83" spans="7:7" x14ac:dyDescent="0.3">
      <c r="G83" s="57"/>
    </row>
    <row r="84" spans="7:7" x14ac:dyDescent="0.3">
      <c r="G84" s="57"/>
    </row>
    <row r="85" spans="7:7" x14ac:dyDescent="0.3">
      <c r="G85" s="57"/>
    </row>
    <row r="86" spans="7:7" x14ac:dyDescent="0.3">
      <c r="G86" s="57"/>
    </row>
    <row r="87" spans="7:7" x14ac:dyDescent="0.3">
      <c r="G87" s="57"/>
    </row>
    <row r="88" spans="7:7" x14ac:dyDescent="0.3">
      <c r="G88" s="57"/>
    </row>
    <row r="89" spans="7:7" x14ac:dyDescent="0.3">
      <c r="G89" s="57"/>
    </row>
    <row r="90" spans="7:7" x14ac:dyDescent="0.3">
      <c r="G90" s="57"/>
    </row>
    <row r="91" spans="7:7" x14ac:dyDescent="0.3">
      <c r="G91" s="57"/>
    </row>
    <row r="92" spans="7:7" x14ac:dyDescent="0.3">
      <c r="G92" s="57"/>
    </row>
    <row r="93" spans="7:7" x14ac:dyDescent="0.3">
      <c r="G93" s="57"/>
    </row>
    <row r="94" spans="7:7" x14ac:dyDescent="0.3">
      <c r="G94" s="57"/>
    </row>
    <row r="95" spans="7:7" x14ac:dyDescent="0.3">
      <c r="G95" s="57"/>
    </row>
    <row r="96" spans="7:7" x14ac:dyDescent="0.3">
      <c r="G96" s="57"/>
    </row>
    <row r="97" spans="7:7" x14ac:dyDescent="0.3">
      <c r="G97" s="57"/>
    </row>
    <row r="98" spans="7:7" x14ac:dyDescent="0.3">
      <c r="G98" s="57"/>
    </row>
    <row r="99" spans="7:7" x14ac:dyDescent="0.3">
      <c r="G99" s="57"/>
    </row>
    <row r="100" spans="7:7" x14ac:dyDescent="0.3">
      <c r="G100" s="57"/>
    </row>
    <row r="101" spans="7:7" x14ac:dyDescent="0.3">
      <c r="G101" s="57"/>
    </row>
    <row r="102" spans="7:7" x14ac:dyDescent="0.3">
      <c r="G102" s="57"/>
    </row>
    <row r="103" spans="7:7" x14ac:dyDescent="0.3">
      <c r="G103" s="57"/>
    </row>
    <row r="104" spans="7:7" x14ac:dyDescent="0.3">
      <c r="G104" s="57"/>
    </row>
    <row r="105" spans="7:7" x14ac:dyDescent="0.3">
      <c r="G105" s="57"/>
    </row>
    <row r="106" spans="7:7" x14ac:dyDescent="0.3">
      <c r="G106" s="57"/>
    </row>
    <row r="107" spans="7:7" x14ac:dyDescent="0.3">
      <c r="G107" s="57"/>
    </row>
    <row r="108" spans="7:7" x14ac:dyDescent="0.3">
      <c r="G108" s="57"/>
    </row>
    <row r="109" spans="7:7" x14ac:dyDescent="0.3">
      <c r="G109" s="57"/>
    </row>
    <row r="110" spans="7:7" x14ac:dyDescent="0.3">
      <c r="G110" s="57"/>
    </row>
    <row r="111" spans="7:7" x14ac:dyDescent="0.3">
      <c r="G111" s="57"/>
    </row>
    <row r="112" spans="7:7" x14ac:dyDescent="0.3">
      <c r="G112" s="57"/>
    </row>
    <row r="113" spans="7:7" x14ac:dyDescent="0.3">
      <c r="G113" s="57"/>
    </row>
    <row r="114" spans="7:7" x14ac:dyDescent="0.3">
      <c r="G114" s="57"/>
    </row>
    <row r="115" spans="7:7" x14ac:dyDescent="0.3">
      <c r="G115" s="57"/>
    </row>
    <row r="116" spans="7:7" x14ac:dyDescent="0.3">
      <c r="G116" s="57"/>
    </row>
  </sheetData>
  <sheetProtection algorithmName="SHA-512" hashValue="urr2qF9Vhgdpv1eVVefJufRTaaPk3XsUDb2HyNEtVgf/Hkr/Xuh0Mc4ym7t0EOY6lQ/Nhu/kGTuWFXtbMyDcUg==" saltValue="HMQ1yOZ88s6HJNJ8ocIkUg==" spinCount="100000" sheet="1" objects="1" scenarios="1" selectLockedCells="1" selectUnlockedCells="1"/>
  <autoFilter ref="C4:Y13">
    <sortState ref="C6:Y29">
      <sortCondition ref="C3"/>
    </sortState>
  </autoFilter>
  <sortState ref="C4:Y56">
    <sortCondition ref="C4:C56"/>
  </sortState>
  <mergeCells count="20">
    <mergeCell ref="H3:H4"/>
    <mergeCell ref="T3:T4"/>
    <mergeCell ref="I3:I4"/>
    <mergeCell ref="K3:K4"/>
    <mergeCell ref="M3:M4"/>
    <mergeCell ref="O3:O4"/>
    <mergeCell ref="Q3:Q4"/>
    <mergeCell ref="S3:S4"/>
    <mergeCell ref="J3:J4"/>
    <mergeCell ref="C3:C4"/>
    <mergeCell ref="D3:D4"/>
    <mergeCell ref="E3:E4"/>
    <mergeCell ref="F3:F4"/>
    <mergeCell ref="G3:G4"/>
    <mergeCell ref="L3:L4"/>
    <mergeCell ref="N3:N4"/>
    <mergeCell ref="P3:P4"/>
    <mergeCell ref="R3:R4"/>
    <mergeCell ref="V3:V4"/>
    <mergeCell ref="U3:U4"/>
  </mergeCells>
  <phoneticPr fontId="1" type="noConversion"/>
  <conditionalFormatting sqref="G3:H3">
    <cfRule type="iconSet" priority="398">
      <iconSet iconSet="3Symbols">
        <cfvo type="percent" val="0"/>
        <cfvo type="percent" val="&quot;L&quot;"/>
        <cfvo type="percent" val="&quot;H&quot;"/>
      </iconSet>
    </cfRule>
  </conditionalFormatting>
  <conditionalFormatting sqref="J3">
    <cfRule type="iconSet" priority="397">
      <iconSet iconSet="3Symbols">
        <cfvo type="percent" val="0"/>
        <cfvo type="percent" val="&quot;L&quot;"/>
        <cfvo type="percent" val="&quot;H&quot;"/>
      </iconSet>
    </cfRule>
  </conditionalFormatting>
  <conditionalFormatting sqref="L3">
    <cfRule type="iconSet" priority="396">
      <iconSet iconSet="3Symbols">
        <cfvo type="percent" val="0"/>
        <cfvo type="percent" val="&quot;L&quot;"/>
        <cfvo type="percent" val="&quot;H&quot;"/>
      </iconSet>
    </cfRule>
  </conditionalFormatting>
  <conditionalFormatting sqref="N3">
    <cfRule type="iconSet" priority="395">
      <iconSet iconSet="3Symbols">
        <cfvo type="percent" val="0"/>
        <cfvo type="percent" val="&quot;L&quot;"/>
        <cfvo type="percent" val="&quot;H&quot;"/>
      </iconSet>
    </cfRule>
  </conditionalFormatting>
  <conditionalFormatting sqref="P3">
    <cfRule type="iconSet" priority="394">
      <iconSet iconSet="3Symbols">
        <cfvo type="percent" val="0"/>
        <cfvo type="percent" val="&quot;L&quot;"/>
        <cfvo type="percent" val="&quot;H&quot;"/>
      </iconSet>
    </cfRule>
  </conditionalFormatting>
  <conditionalFormatting sqref="R3">
    <cfRule type="iconSet" priority="393">
      <iconSet iconSet="3Symbols">
        <cfvo type="percent" val="0"/>
        <cfvo type="percent" val="&quot;L&quot;"/>
        <cfvo type="percent" val="&quot;H&quot;"/>
      </iconSet>
    </cfRule>
  </conditionalFormatting>
  <conditionalFormatting sqref="V3">
    <cfRule type="iconSet" priority="392">
      <iconSet iconSet="3Symbols">
        <cfvo type="percent" val="0"/>
        <cfvo type="percent" val="&quot;L&quot;"/>
        <cfvo type="percent" val="&quot;H&quot;"/>
      </iconSet>
    </cfRule>
  </conditionalFormatting>
  <conditionalFormatting sqref="T3">
    <cfRule type="iconSet" priority="391">
      <iconSet iconSet="3Symbols">
        <cfvo type="percent" val="0"/>
        <cfvo type="percent" val="&quot;L&quot;"/>
        <cfvo type="percent" val="&quot;H&quot;"/>
      </iconSet>
    </cfRule>
  </conditionalFormatting>
  <conditionalFormatting sqref="S7 I6:I7 G6:G7 S9:S20 K9:K72 M9:M24 G9:G116 O6:O7 U6:U7">
    <cfRule type="containsText" dxfId="65" priority="385" operator="containsText" text="H">
      <formula>NOT(ISERROR(SEARCH("H",G6)))</formula>
    </cfRule>
    <cfRule type="containsText" dxfId="64" priority="386" operator="containsText" text="U">
      <formula>NOT(ISERROR(SEARCH("U",G6)))</formula>
    </cfRule>
  </conditionalFormatting>
  <conditionalFormatting sqref="S7 I6:I7 G6:G7 S9:S20 K9:K72 M9:M24 G9:G116 O6:O7 U6:U7">
    <cfRule type="containsText" dxfId="63" priority="390" operator="containsText" text="L">
      <formula>NOT(ISERROR(SEARCH("L",G6)))</formula>
    </cfRule>
  </conditionalFormatting>
  <conditionalFormatting sqref="K7">
    <cfRule type="containsText" dxfId="62" priority="354" operator="containsText" text="L">
      <formula>NOT(ISERROR(SEARCH("L",K7)))</formula>
    </cfRule>
  </conditionalFormatting>
  <conditionalFormatting sqref="K7">
    <cfRule type="containsText" dxfId="61" priority="352" operator="containsText" text="H">
      <formula>NOT(ISERROR(SEARCH("H",K7)))</formula>
    </cfRule>
    <cfRule type="containsText" dxfId="60" priority="353" operator="containsText" text="U">
      <formula>NOT(ISERROR(SEARCH("U",K7)))</formula>
    </cfRule>
  </conditionalFormatting>
  <conditionalFormatting sqref="M5 K5 U5 I5 G5">
    <cfRule type="containsText" dxfId="59" priority="334" operator="containsText" text="H">
      <formula>NOT(ISERROR(SEARCH("H",G5)))</formula>
    </cfRule>
    <cfRule type="containsText" dxfId="58" priority="335" operator="containsText" text="U">
      <formula>NOT(ISERROR(SEARCH("U",G5)))</formula>
    </cfRule>
  </conditionalFormatting>
  <conditionalFormatting sqref="M5 K5 U5 I5 G5">
    <cfRule type="containsText" dxfId="57" priority="336" operator="containsText" text="L">
      <formula>NOT(ISERROR(SEARCH("L",G5)))</formula>
    </cfRule>
  </conditionalFormatting>
  <conditionalFormatting sqref="O5">
    <cfRule type="containsText" dxfId="56" priority="333" operator="containsText" text="L">
      <formula>NOT(ISERROR(SEARCH("L",O5)))</formula>
    </cfRule>
  </conditionalFormatting>
  <conditionalFormatting sqref="O5">
    <cfRule type="containsText" dxfId="55" priority="331" operator="containsText" text="H">
      <formula>NOT(ISERROR(SEARCH("H",O5)))</formula>
    </cfRule>
    <cfRule type="containsText" dxfId="54" priority="332" operator="containsText" text="U">
      <formula>NOT(ISERROR(SEARCH("U",O5)))</formula>
    </cfRule>
  </conditionalFormatting>
  <conditionalFormatting sqref="Q5">
    <cfRule type="containsText" dxfId="53" priority="330" operator="containsText" text="L">
      <formula>NOT(ISERROR(SEARCH("L",Q5)))</formula>
    </cfRule>
  </conditionalFormatting>
  <conditionalFormatting sqref="Q5">
    <cfRule type="containsText" dxfId="52" priority="328" operator="containsText" text="H">
      <formula>NOT(ISERROR(SEARCH("H",Q5)))</formula>
    </cfRule>
    <cfRule type="containsText" dxfId="51" priority="329" operator="containsText" text="U">
      <formula>NOT(ISERROR(SEARCH("U",Q5)))</formula>
    </cfRule>
  </conditionalFormatting>
  <conditionalFormatting sqref="S5">
    <cfRule type="containsText" dxfId="50" priority="325" operator="containsText" text="H">
      <formula>NOT(ISERROR(SEARCH("H",S5)))</formula>
    </cfRule>
    <cfRule type="containsText" dxfId="49" priority="326" operator="containsText" text="U">
      <formula>NOT(ISERROR(SEARCH("U",S5)))</formula>
    </cfRule>
  </conditionalFormatting>
  <conditionalFormatting sqref="S5">
    <cfRule type="containsText" dxfId="48" priority="327" operator="containsText" text="L">
      <formula>NOT(ISERROR(SEARCH("L",S5)))</formula>
    </cfRule>
  </conditionalFormatting>
  <conditionalFormatting sqref="M6">
    <cfRule type="containsText" dxfId="47" priority="300" operator="containsText" text="L">
      <formula>NOT(ISERROR(SEARCH("L",M6)))</formula>
    </cfRule>
  </conditionalFormatting>
  <conditionalFormatting sqref="M6">
    <cfRule type="containsText" dxfId="46" priority="298" operator="containsText" text="H">
      <formula>NOT(ISERROR(SEARCH("H",M6)))</formula>
    </cfRule>
    <cfRule type="containsText" dxfId="45" priority="299" operator="containsText" text="U">
      <formula>NOT(ISERROR(SEARCH("U",M6)))</formula>
    </cfRule>
  </conditionalFormatting>
  <conditionalFormatting sqref="K6">
    <cfRule type="containsText" dxfId="44" priority="265" operator="containsText" text="H">
      <formula>NOT(ISERROR(SEARCH("H",K6)))</formula>
    </cfRule>
    <cfRule type="containsText" dxfId="43" priority="266" operator="containsText" text="U">
      <formula>NOT(ISERROR(SEARCH("U",K6)))</formula>
    </cfRule>
  </conditionalFormatting>
  <conditionalFormatting sqref="K6">
    <cfRule type="containsText" dxfId="42" priority="267" operator="containsText" text="L">
      <formula>NOT(ISERROR(SEARCH("L",K6)))</formula>
    </cfRule>
  </conditionalFormatting>
  <conditionalFormatting sqref="Q6">
    <cfRule type="containsText" dxfId="41" priority="262" operator="containsText" text="H">
      <formula>NOT(ISERROR(SEARCH("H",Q6)))</formula>
    </cfRule>
    <cfRule type="containsText" dxfId="40" priority="263" operator="containsText" text="U">
      <formula>NOT(ISERROR(SEARCH("U",Q6)))</formula>
    </cfRule>
  </conditionalFormatting>
  <conditionalFormatting sqref="Q6">
    <cfRule type="containsText" dxfId="39" priority="264" operator="containsText" text="L">
      <formula>NOT(ISERROR(SEARCH("L",Q6)))</formula>
    </cfRule>
  </conditionalFormatting>
  <conditionalFormatting sqref="S6">
    <cfRule type="containsText" dxfId="38" priority="259" operator="containsText" text="H">
      <formula>NOT(ISERROR(SEARCH("H",S6)))</formula>
    </cfRule>
    <cfRule type="containsText" dxfId="37" priority="260" operator="containsText" text="U">
      <formula>NOT(ISERROR(SEARCH("U",S6)))</formula>
    </cfRule>
  </conditionalFormatting>
  <conditionalFormatting sqref="S6">
    <cfRule type="containsText" dxfId="36" priority="261" operator="containsText" text="L">
      <formula>NOT(ISERROR(SEARCH("L",S6)))</formula>
    </cfRule>
  </conditionalFormatting>
  <conditionalFormatting sqref="M7">
    <cfRule type="containsText" dxfId="35" priority="249" operator="containsText" text="L">
      <formula>NOT(ISERROR(SEARCH("L",M7)))</formula>
    </cfRule>
  </conditionalFormatting>
  <conditionalFormatting sqref="M7">
    <cfRule type="containsText" dxfId="34" priority="247" operator="containsText" text="H">
      <formula>NOT(ISERROR(SEARCH("H",M7)))</formula>
    </cfRule>
    <cfRule type="containsText" dxfId="33" priority="248" operator="containsText" text="U">
      <formula>NOT(ISERROR(SEARCH("U",M7)))</formula>
    </cfRule>
  </conditionalFormatting>
  <conditionalFormatting sqref="Q7">
    <cfRule type="containsText" dxfId="32" priority="244" operator="containsText" text="H">
      <formula>NOT(ISERROR(SEARCH("H",Q7)))</formula>
    </cfRule>
    <cfRule type="containsText" dxfId="31" priority="245" operator="containsText" text="U">
      <formula>NOT(ISERROR(SEARCH("U",Q7)))</formula>
    </cfRule>
  </conditionalFormatting>
  <conditionalFormatting sqref="Q7">
    <cfRule type="containsText" dxfId="30" priority="246" operator="containsText" text="L">
      <formula>NOT(ISERROR(SEARCH("L",Q7)))</formula>
    </cfRule>
  </conditionalFormatting>
  <conditionalFormatting sqref="O8 G8 I8 U8">
    <cfRule type="containsText" dxfId="29" priority="211" operator="containsText" text="H">
      <formula>NOT(ISERROR(SEARCH("H",G8)))</formula>
    </cfRule>
    <cfRule type="containsText" dxfId="28" priority="212" operator="containsText" text="U">
      <formula>NOT(ISERROR(SEARCH("U",G8)))</formula>
    </cfRule>
  </conditionalFormatting>
  <conditionalFormatting sqref="O8 G8 I8 U8">
    <cfRule type="containsText" dxfId="27" priority="213" operator="containsText" text="L">
      <formula>NOT(ISERROR(SEARCH("L",G8)))</formula>
    </cfRule>
  </conditionalFormatting>
  <conditionalFormatting sqref="M8">
    <cfRule type="containsText" dxfId="26" priority="205" operator="containsText" text="H">
      <formula>NOT(ISERROR(SEARCH("H",M8)))</formula>
    </cfRule>
    <cfRule type="containsText" dxfId="25" priority="206" operator="containsText" text="U">
      <formula>NOT(ISERROR(SEARCH("U",M8)))</formula>
    </cfRule>
  </conditionalFormatting>
  <conditionalFormatting sqref="M8">
    <cfRule type="containsText" dxfId="24" priority="207" operator="containsText" text="L">
      <formula>NOT(ISERROR(SEARCH("L",M8)))</formula>
    </cfRule>
  </conditionalFormatting>
  <conditionalFormatting sqref="K8">
    <cfRule type="containsText" dxfId="23" priority="202" operator="containsText" text="H">
      <formula>NOT(ISERROR(SEARCH("H",K8)))</formula>
    </cfRule>
    <cfRule type="containsText" dxfId="22" priority="203" operator="containsText" text="U">
      <formula>NOT(ISERROR(SEARCH("U",K8)))</formula>
    </cfRule>
  </conditionalFormatting>
  <conditionalFormatting sqref="K8">
    <cfRule type="containsText" dxfId="21" priority="204" operator="containsText" text="L">
      <formula>NOT(ISERROR(SEARCH("L",K8)))</formula>
    </cfRule>
  </conditionalFormatting>
  <conditionalFormatting sqref="Q8">
    <cfRule type="containsText" dxfId="20" priority="199" operator="containsText" text="H">
      <formula>NOT(ISERROR(SEARCH("H",Q8)))</formula>
    </cfRule>
    <cfRule type="containsText" dxfId="19" priority="200" operator="containsText" text="U">
      <formula>NOT(ISERROR(SEARCH("U",Q8)))</formula>
    </cfRule>
  </conditionalFormatting>
  <conditionalFormatting sqref="Q8">
    <cfRule type="containsText" dxfId="18" priority="201" operator="containsText" text="L">
      <formula>NOT(ISERROR(SEARCH("L",Q8)))</formula>
    </cfRule>
  </conditionalFormatting>
  <conditionalFormatting sqref="S8">
    <cfRule type="containsText" dxfId="17" priority="196" operator="containsText" text="H">
      <formula>NOT(ISERROR(SEARCH("H",S8)))</formula>
    </cfRule>
    <cfRule type="containsText" dxfId="16" priority="197" operator="containsText" text="U">
      <formula>NOT(ISERROR(SEARCH("U",S8)))</formula>
    </cfRule>
  </conditionalFormatting>
  <conditionalFormatting sqref="S8">
    <cfRule type="containsText" dxfId="15" priority="198" operator="containsText" text="L">
      <formula>NOT(ISERROR(SEARCH("L",S8)))</formula>
    </cfRule>
  </conditionalFormatting>
  <conditionalFormatting sqref="Q12">
    <cfRule type="containsText" dxfId="14" priority="64" operator="containsText" text="H">
      <formula>NOT(ISERROR(SEARCH("H",Q12)))</formula>
    </cfRule>
    <cfRule type="containsText" dxfId="13" priority="65" operator="containsText" text="U">
      <formula>NOT(ISERROR(SEARCH("U",Q12)))</formula>
    </cfRule>
  </conditionalFormatting>
  <conditionalFormatting sqref="Q12">
    <cfRule type="containsText" dxfId="12" priority="66" operator="containsText" text="L">
      <formula>NOT(ISERROR(SEARCH("L",Q12)))</formula>
    </cfRule>
  </conditionalFormatting>
  <conditionalFormatting sqref="Q9">
    <cfRule type="containsText" dxfId="11" priority="49" operator="containsText" text="H">
      <formula>NOT(ISERROR(SEARCH("H",Q9)))</formula>
    </cfRule>
    <cfRule type="containsText" dxfId="10" priority="50" operator="containsText" text="U">
      <formula>NOT(ISERROR(SEARCH("U",Q9)))</formula>
    </cfRule>
  </conditionalFormatting>
  <conditionalFormatting sqref="Q9">
    <cfRule type="containsText" dxfId="9" priority="51" operator="containsText" text="L">
      <formula>NOT(ISERROR(SEARCH("L",Q9)))</formula>
    </cfRule>
  </conditionalFormatting>
  <conditionalFormatting sqref="Q10">
    <cfRule type="containsText" dxfId="8" priority="46" operator="containsText" text="H">
      <formula>NOT(ISERROR(SEARCH("H",Q10)))</formula>
    </cfRule>
    <cfRule type="containsText" dxfId="7" priority="47" operator="containsText" text="U">
      <formula>NOT(ISERROR(SEARCH("U",Q10)))</formula>
    </cfRule>
  </conditionalFormatting>
  <conditionalFormatting sqref="Q10">
    <cfRule type="containsText" dxfId="6" priority="48" operator="containsText" text="L">
      <formula>NOT(ISERROR(SEARCH("L",Q10)))</formula>
    </cfRule>
  </conditionalFormatting>
  <conditionalFormatting sqref="Q11">
    <cfRule type="containsText" dxfId="5" priority="43" operator="containsText" text="H">
      <formula>NOT(ISERROR(SEARCH("H",Q11)))</formula>
    </cfRule>
    <cfRule type="containsText" dxfId="4" priority="44" operator="containsText" text="U">
      <formula>NOT(ISERROR(SEARCH("U",Q11)))</formula>
    </cfRule>
  </conditionalFormatting>
  <conditionalFormatting sqref="Q11">
    <cfRule type="containsText" dxfId="3" priority="45" operator="containsText" text="L">
      <formula>NOT(ISERROR(SEARCH("L",Q11)))</formula>
    </cfRule>
  </conditionalFormatting>
  <conditionalFormatting sqref="Q13">
    <cfRule type="containsText" dxfId="2" priority="40" operator="containsText" text="H">
      <formula>NOT(ISERROR(SEARCH("H",Q13)))</formula>
    </cfRule>
    <cfRule type="containsText" dxfId="1" priority="41" operator="containsText" text="U">
      <formula>NOT(ISERROR(SEARCH("U",Q13)))</formula>
    </cfRule>
  </conditionalFormatting>
  <conditionalFormatting sqref="Q13">
    <cfRule type="containsText" dxfId="0" priority="42" operator="containsText" text="L">
      <formula>NOT(ISERROR(SEARCH("L",Q13)))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워크시트</vt:lpstr>
      </vt:variant>
      <vt:variant>
        <vt:i4>4</vt:i4>
      </vt:variant>
      <vt:variant>
        <vt:lpstr>이름이 지정된 범위</vt:lpstr>
      </vt:variant>
      <vt:variant>
        <vt:i4>3</vt:i4>
      </vt:variant>
    </vt:vector>
  </HeadingPairs>
  <TitlesOfParts>
    <vt:vector size="7" baseType="lpstr">
      <vt:lpstr>1_문헌특성</vt:lpstr>
      <vt:lpstr>결과지표_연속형</vt:lpstr>
      <vt:lpstr>결과지표_범주형</vt:lpstr>
      <vt:lpstr>비뚤림 위험평가</vt:lpstr>
      <vt:lpstr>'1_문헌특성'!Print_Area</vt:lpstr>
      <vt:lpstr>결과지표_범주형!Print_Area</vt:lpstr>
      <vt:lpstr>결과지표_연속형!Print_Area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user</cp:lastModifiedBy>
  <cp:lastPrinted>2021-05-20T00:31:46Z</cp:lastPrinted>
  <dcterms:created xsi:type="dcterms:W3CDTF">2017-02-02T06:00:17Z</dcterms:created>
  <dcterms:modified xsi:type="dcterms:W3CDTF">2021-11-29T08:38:38Z</dcterms:modified>
</cp:coreProperties>
</file>