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600" yWindow="300" windowWidth="19420" windowHeight="9230" tabRatio="747"/>
  </bookViews>
  <sheets>
    <sheet name="기초특성(80편)" sheetId="6" r:id="rId1"/>
    <sheet name="1_(p-tau)_진단정확도" sheetId="17" r:id="rId2"/>
    <sheet name="2_(p-tau)_질환예측정확성" sheetId="18" r:id="rId3"/>
    <sheet name="3_(p-tau)_안전성 및 기타결과" sheetId="19" r:id="rId4"/>
    <sheet name="약어" sheetId="15" r:id="rId5"/>
  </sheets>
  <definedNames>
    <definedName name="_AMO_UniqueIdentifier" hidden="1">"'c0148110-e8b7-4f53-964e-8082728da9a0'"</definedName>
    <definedName name="_xlnm._FilterDatabase" localSheetId="1" hidden="1">'1_(p-tau)_진단정확도'!$A$3:$AM$189</definedName>
    <definedName name="_xlnm._FilterDatabase" localSheetId="2" hidden="1">'2_(p-tau)_질환예측정확성'!$A$2:$E$28</definedName>
    <definedName name="_xlnm._FilterDatabase" localSheetId="3" hidden="1">'3_(p-tau)_안전성 및 기타결과'!$A$2:$E$6</definedName>
    <definedName name="_xlnm._FilterDatabase" localSheetId="0" hidden="1">'기초특성(80편)'!$A$2:$V$2</definedName>
    <definedName name="_xlnm._FilterDatabase" localSheetId="4" hidden="1">약어!$A$1:$B$1</definedName>
  </definedNames>
  <calcPr calcId="144525"/>
</workbook>
</file>

<file path=xl/calcChain.xml><?xml version="1.0" encoding="utf-8"?>
<calcChain xmlns="http://schemas.openxmlformats.org/spreadsheetml/2006/main">
  <c r="AC150" i="17" l="1"/>
  <c r="AF150" i="17"/>
  <c r="AC149" i="17"/>
  <c r="AC148" i="17"/>
  <c r="AF148" i="17"/>
  <c r="AF149" i="17"/>
  <c r="AE149" i="17" l="1"/>
  <c r="AG149" i="17" s="1"/>
  <c r="AD149" i="17"/>
  <c r="AH149" i="17" s="1"/>
  <c r="AD150" i="17"/>
  <c r="AH150" i="17" s="1"/>
  <c r="AD148" i="17"/>
  <c r="AH148" i="17" s="1"/>
  <c r="AE148" i="17"/>
  <c r="AG148" i="17" s="1"/>
  <c r="AE150" i="17"/>
  <c r="AG150" i="17" s="1"/>
  <c r="AF138" i="17"/>
  <c r="AC138" i="17"/>
  <c r="AI148" i="17" l="1"/>
  <c r="AM150" i="17"/>
  <c r="AJ148" i="17"/>
  <c r="AJ149" i="17"/>
  <c r="AI150" i="17"/>
  <c r="AM149" i="17"/>
  <c r="AL149" i="17"/>
  <c r="AM148" i="17"/>
  <c r="AJ150" i="17"/>
  <c r="AE138" i="17"/>
  <c r="AG138" i="17" s="1"/>
  <c r="AI149" i="17"/>
  <c r="AL148" i="17"/>
  <c r="AK149" i="17"/>
  <c r="AD138" i="17"/>
  <c r="AI138" i="17" s="1"/>
  <c r="AC132" i="17"/>
  <c r="AF132" i="17"/>
  <c r="AC133" i="17"/>
  <c r="AF133" i="17"/>
  <c r="AC134" i="17"/>
  <c r="AF134" i="17"/>
  <c r="AC135" i="17"/>
  <c r="AF135" i="17"/>
  <c r="AC136" i="17"/>
  <c r="AF136" i="17"/>
  <c r="AC137" i="17"/>
  <c r="AF137" i="17"/>
  <c r="AC139" i="17"/>
  <c r="AF139" i="17"/>
  <c r="AC140" i="17"/>
  <c r="AF140" i="17"/>
  <c r="AC141" i="17"/>
  <c r="AF141" i="17"/>
  <c r="AC147" i="17"/>
  <c r="AF147" i="17"/>
  <c r="AC151" i="17"/>
  <c r="AF151" i="17"/>
  <c r="AJ138" i="17" l="1"/>
  <c r="AM138" i="17"/>
  <c r="AH138" i="17"/>
  <c r="AD151" i="17"/>
  <c r="AI151" i="17" s="1"/>
  <c r="AD139" i="17"/>
  <c r="AH139" i="17" s="1"/>
  <c r="AD132" i="17"/>
  <c r="AH132" i="17" s="1"/>
  <c r="AE151" i="17"/>
  <c r="AJ151" i="17" s="1"/>
  <c r="AE134" i="17"/>
  <c r="AG134" i="17" s="1"/>
  <c r="AD140" i="17"/>
  <c r="AD137" i="17"/>
  <c r="AI137" i="17" s="1"/>
  <c r="AD133" i="17"/>
  <c r="AI133" i="17" s="1"/>
  <c r="AE147" i="17"/>
  <c r="AJ147" i="17" s="1"/>
  <c r="AE140" i="17"/>
  <c r="AJ140" i="17" s="1"/>
  <c r="AE137" i="17"/>
  <c r="AJ137" i="17" s="1"/>
  <c r="AE135" i="17"/>
  <c r="AG135" i="17" s="1"/>
  <c r="AE133" i="17"/>
  <c r="AG133" i="17" s="1"/>
  <c r="AD141" i="17"/>
  <c r="AD136" i="17"/>
  <c r="AD134" i="17"/>
  <c r="AI134" i="17" s="1"/>
  <c r="AJ134" i="17"/>
  <c r="AE141" i="17"/>
  <c r="AJ141" i="17" s="1"/>
  <c r="AE132" i="17"/>
  <c r="AJ132" i="17" s="1"/>
  <c r="AD135" i="17"/>
  <c r="AH135" i="17" s="1"/>
  <c r="AK148" i="17"/>
  <c r="AL150" i="17"/>
  <c r="AK150" i="17"/>
  <c r="AD147" i="17"/>
  <c r="AH147" i="17" s="1"/>
  <c r="AE136" i="17"/>
  <c r="AG136" i="17" s="1"/>
  <c r="AE139" i="17"/>
  <c r="AJ139" i="17" s="1"/>
  <c r="AI139" i="17" l="1"/>
  <c r="AJ135" i="17"/>
  <c r="AI135" i="17"/>
  <c r="AG140" i="17"/>
  <c r="AM141" i="17"/>
  <c r="AM135" i="17"/>
  <c r="AI141" i="17"/>
  <c r="AH141" i="17"/>
  <c r="AG147" i="17"/>
  <c r="AL147" i="17" s="1"/>
  <c r="AH151" i="17"/>
  <c r="AG141" i="17"/>
  <c r="AJ133" i="17"/>
  <c r="AM140" i="17"/>
  <c r="AI132" i="17"/>
  <c r="AM147" i="17"/>
  <c r="AM133" i="17"/>
  <c r="AG132" i="17"/>
  <c r="AL132" i="17" s="1"/>
  <c r="AI140" i="17"/>
  <c r="AI147" i="17"/>
  <c r="AH133" i="17"/>
  <c r="AL133" i="17" s="1"/>
  <c r="AM134" i="17"/>
  <c r="AG139" i="17"/>
  <c r="AM137" i="17"/>
  <c r="AM136" i="17"/>
  <c r="AG137" i="17"/>
  <c r="AH137" i="17"/>
  <c r="AG151" i="17"/>
  <c r="AI136" i="17"/>
  <c r="AM132" i="17"/>
  <c r="AH134" i="17"/>
  <c r="AK134" i="17" s="1"/>
  <c r="AH136" i="17"/>
  <c r="AL136" i="17" s="1"/>
  <c r="AH140" i="17"/>
  <c r="AK140" i="17" s="1"/>
  <c r="AM151" i="17"/>
  <c r="AM139" i="17"/>
  <c r="AJ136" i="17"/>
  <c r="AK138" i="17"/>
  <c r="AL138" i="17"/>
  <c r="AL135" i="17"/>
  <c r="AK135" i="17"/>
  <c r="AK133" i="17" l="1"/>
  <c r="AK136" i="17"/>
  <c r="AK141" i="17"/>
  <c r="AL134" i="17"/>
  <c r="AL151" i="17"/>
  <c r="AK137" i="17"/>
  <c r="AL141" i="17"/>
  <c r="AL137" i="17"/>
  <c r="AL140" i="17"/>
  <c r="AK151" i="17"/>
  <c r="AK132" i="17"/>
  <c r="AK147" i="17"/>
  <c r="AL139" i="17"/>
  <c r="AK139" i="17"/>
  <c r="AC5" i="17" l="1"/>
  <c r="AF5" i="17"/>
  <c r="AC6" i="17"/>
  <c r="AF6" i="17"/>
  <c r="AC7" i="17"/>
  <c r="AF7" i="17"/>
  <c r="AC8" i="17"/>
  <c r="AF8" i="17"/>
  <c r="AC9" i="17"/>
  <c r="AF9" i="17"/>
  <c r="AC10" i="17"/>
  <c r="AF10" i="17"/>
  <c r="AC11" i="17"/>
  <c r="AD5" i="17" l="1"/>
  <c r="AH5" i="17" s="1"/>
  <c r="AD10" i="17"/>
  <c r="AH10" i="17" s="1"/>
  <c r="AD8" i="17"/>
  <c r="AH8" i="17" s="1"/>
  <c r="AD6" i="17"/>
  <c r="AH6" i="17" s="1"/>
  <c r="AE10" i="17"/>
  <c r="AJ10" i="17" s="1"/>
  <c r="AE8" i="17"/>
  <c r="AG8" i="17" s="1"/>
  <c r="AE6" i="17"/>
  <c r="AJ6" i="17" s="1"/>
  <c r="AD9" i="17"/>
  <c r="AH9" i="17" s="1"/>
  <c r="AD7" i="17"/>
  <c r="AI7" i="17" s="1"/>
  <c r="AE11" i="17"/>
  <c r="AG11" i="17" s="1"/>
  <c r="AE9" i="17"/>
  <c r="AE7" i="17"/>
  <c r="AJ7" i="17" s="1"/>
  <c r="AE5" i="17"/>
  <c r="AG5" i="17" s="1"/>
  <c r="AM9" i="17" l="1"/>
  <c r="AI5" i="17"/>
  <c r="AI9" i="17"/>
  <c r="AI8" i="17"/>
  <c r="AG6" i="17"/>
  <c r="AJ8" i="17"/>
  <c r="AM5" i="17"/>
  <c r="AG10" i="17"/>
  <c r="AK10" i="17" s="1"/>
  <c r="AG7" i="17"/>
  <c r="AG9" i="17"/>
  <c r="AJ9" i="17"/>
  <c r="AM7" i="17"/>
  <c r="AH7" i="17"/>
  <c r="AM8" i="17"/>
  <c r="AM6" i="17"/>
  <c r="AM10" i="17"/>
  <c r="AJ5" i="17"/>
  <c r="AK5" i="17"/>
  <c r="AI6" i="17"/>
  <c r="AI10" i="17"/>
  <c r="AC169" i="17"/>
  <c r="AF169" i="17"/>
  <c r="AC170" i="17"/>
  <c r="AF170" i="17"/>
  <c r="AC171" i="17"/>
  <c r="AF171" i="17"/>
  <c r="AC172" i="17"/>
  <c r="AF172" i="17"/>
  <c r="AC173" i="17"/>
  <c r="AF173" i="17"/>
  <c r="AC174" i="17"/>
  <c r="AF174" i="17"/>
  <c r="AC175" i="17"/>
  <c r="AF175" i="17"/>
  <c r="AC176" i="17"/>
  <c r="AF176" i="17"/>
  <c r="AC177" i="17"/>
  <c r="AF177" i="17"/>
  <c r="AC178" i="17"/>
  <c r="AF178" i="17"/>
  <c r="AC179" i="17"/>
  <c r="AF179" i="17"/>
  <c r="AC181" i="17"/>
  <c r="AF181" i="17"/>
  <c r="AC182" i="17"/>
  <c r="AF182" i="17"/>
  <c r="AC183" i="17"/>
  <c r="AF183" i="17"/>
  <c r="AC184" i="17"/>
  <c r="AF184" i="17"/>
  <c r="AC185" i="17"/>
  <c r="AF185" i="17"/>
  <c r="AC186" i="17"/>
  <c r="AF186" i="17"/>
  <c r="AC187" i="17"/>
  <c r="AF187" i="17"/>
  <c r="AC188" i="17"/>
  <c r="AF188" i="17"/>
  <c r="AC189" i="17"/>
  <c r="AF189" i="17"/>
  <c r="AF101" i="17"/>
  <c r="AC101" i="17"/>
  <c r="AF100" i="17"/>
  <c r="AC100" i="17"/>
  <c r="AF99" i="17"/>
  <c r="AC99" i="17"/>
  <c r="AF98" i="17"/>
  <c r="AC98" i="17"/>
  <c r="AF97" i="17"/>
  <c r="AC97" i="17"/>
  <c r="AF96" i="17"/>
  <c r="AC96" i="17"/>
  <c r="AF95" i="17"/>
  <c r="AC95" i="17"/>
  <c r="AF94" i="17"/>
  <c r="AC94" i="17"/>
  <c r="AF93" i="17"/>
  <c r="AC93" i="17"/>
  <c r="AF92" i="17"/>
  <c r="AC92" i="17"/>
  <c r="AF91" i="17"/>
  <c r="AC91" i="17"/>
  <c r="AF90" i="17"/>
  <c r="AC90" i="17"/>
  <c r="AF89" i="17"/>
  <c r="AC89" i="17"/>
  <c r="AF88" i="17"/>
  <c r="AC88" i="17"/>
  <c r="AC102" i="17"/>
  <c r="AF102" i="17"/>
  <c r="AC103" i="17"/>
  <c r="AF103" i="17"/>
  <c r="AC104" i="17"/>
  <c r="AF104" i="17"/>
  <c r="AC105" i="17"/>
  <c r="AF105" i="17"/>
  <c r="AC106" i="17"/>
  <c r="AF106" i="17"/>
  <c r="AC107" i="17"/>
  <c r="AF107" i="17"/>
  <c r="AC108" i="17"/>
  <c r="AF108" i="17"/>
  <c r="AC109" i="17"/>
  <c r="AF109" i="17"/>
  <c r="AC110" i="17"/>
  <c r="AF110" i="17"/>
  <c r="AC111" i="17"/>
  <c r="AF111" i="17"/>
  <c r="AC112" i="17"/>
  <c r="AF112" i="17"/>
  <c r="AC113" i="17"/>
  <c r="AF113" i="17"/>
  <c r="AC114" i="17"/>
  <c r="AF114" i="17"/>
  <c r="AC116" i="17"/>
  <c r="AF116" i="17"/>
  <c r="AF117" i="17"/>
  <c r="AC118" i="17"/>
  <c r="AF118" i="17"/>
  <c r="AC119" i="17"/>
  <c r="AF119" i="17"/>
  <c r="AC12" i="17"/>
  <c r="AF12" i="17"/>
  <c r="AC13" i="17"/>
  <c r="AF13" i="17"/>
  <c r="AC14" i="17"/>
  <c r="AF14" i="17"/>
  <c r="AC15" i="17"/>
  <c r="AF15" i="17"/>
  <c r="AC16" i="17"/>
  <c r="AF16" i="17"/>
  <c r="AC17" i="17"/>
  <c r="AF17" i="17"/>
  <c r="AC18" i="17"/>
  <c r="AF18" i="17"/>
  <c r="AC19" i="17"/>
  <c r="AF19" i="17"/>
  <c r="AC20" i="17"/>
  <c r="AF20" i="17"/>
  <c r="AC21" i="17"/>
  <c r="AF21" i="17"/>
  <c r="AC22" i="17"/>
  <c r="AF22" i="17"/>
  <c r="AC23" i="17"/>
  <c r="AF23" i="17"/>
  <c r="AC24" i="17"/>
  <c r="AF24" i="17"/>
  <c r="AC25" i="17"/>
  <c r="AF25" i="17"/>
  <c r="AC26" i="17"/>
  <c r="AF26" i="17"/>
  <c r="AC29" i="17"/>
  <c r="AF29" i="17"/>
  <c r="AC30" i="17"/>
  <c r="AF30" i="17"/>
  <c r="AC31" i="17"/>
  <c r="AF31" i="17"/>
  <c r="AC32" i="17"/>
  <c r="AF32" i="17"/>
  <c r="AC33" i="17"/>
  <c r="AF33" i="17"/>
  <c r="AC34" i="17"/>
  <c r="AF34" i="17"/>
  <c r="AC35" i="17"/>
  <c r="AF35" i="17"/>
  <c r="AC36" i="17"/>
  <c r="AF36" i="17"/>
  <c r="AC37" i="17"/>
  <c r="AF37" i="17"/>
  <c r="AC38" i="17"/>
  <c r="AF38" i="17"/>
  <c r="AC39" i="17"/>
  <c r="AF39" i="17"/>
  <c r="AC40" i="17"/>
  <c r="AF40" i="17"/>
  <c r="AC41" i="17"/>
  <c r="AF41" i="17"/>
  <c r="AC42" i="17"/>
  <c r="AF42" i="17"/>
  <c r="AC43" i="17"/>
  <c r="AF43" i="17"/>
  <c r="AC45" i="17"/>
  <c r="AF45" i="17"/>
  <c r="AC46" i="17"/>
  <c r="AF46" i="17"/>
  <c r="AC47" i="17"/>
  <c r="AF47" i="17"/>
  <c r="AC48" i="17"/>
  <c r="AF48" i="17"/>
  <c r="AC49" i="17"/>
  <c r="AF49" i="17"/>
  <c r="AC50" i="17"/>
  <c r="AF50" i="17"/>
  <c r="AE49" i="17" l="1"/>
  <c r="AG49" i="17" s="1"/>
  <c r="AD43" i="17"/>
  <c r="AH43" i="17" s="1"/>
  <c r="AD21" i="17"/>
  <c r="AH21" i="17" s="1"/>
  <c r="AE50" i="17"/>
  <c r="AJ50" i="17" s="1"/>
  <c r="AE46" i="17"/>
  <c r="AJ46" i="17" s="1"/>
  <c r="AE41" i="17"/>
  <c r="AJ41" i="17" s="1"/>
  <c r="AE37" i="17"/>
  <c r="AJ37" i="17" s="1"/>
  <c r="AE33" i="17"/>
  <c r="AJ33" i="17" s="1"/>
  <c r="AE29" i="17"/>
  <c r="AJ29" i="17" s="1"/>
  <c r="AE19" i="17"/>
  <c r="AG19" i="17" s="1"/>
  <c r="AE15" i="17"/>
  <c r="AG15" i="17" s="1"/>
  <c r="AE119" i="17"/>
  <c r="AG119" i="17" s="1"/>
  <c r="AD113" i="17"/>
  <c r="AH113" i="17" s="1"/>
  <c r="AD107" i="17"/>
  <c r="AH107" i="17" s="1"/>
  <c r="AD105" i="17"/>
  <c r="AH105" i="17" s="1"/>
  <c r="AD103" i="17"/>
  <c r="AI103" i="17" s="1"/>
  <c r="AE98" i="17"/>
  <c r="AG98" i="17" s="1"/>
  <c r="AD189" i="17"/>
  <c r="AH189" i="17" s="1"/>
  <c r="AD187" i="17"/>
  <c r="AD185" i="17"/>
  <c r="AH185" i="17" s="1"/>
  <c r="AD183" i="17"/>
  <c r="AI183" i="17" s="1"/>
  <c r="AD181" i="17"/>
  <c r="AH181" i="17" s="1"/>
  <c r="AD178" i="17"/>
  <c r="AI178" i="17" s="1"/>
  <c r="AD176" i="17"/>
  <c r="AH176" i="17" s="1"/>
  <c r="AD174" i="17"/>
  <c r="AD172" i="17"/>
  <c r="AH172" i="17" s="1"/>
  <c r="AD170" i="17"/>
  <c r="AI170" i="17" s="1"/>
  <c r="AE45" i="17"/>
  <c r="AG45" i="17" s="1"/>
  <c r="AD48" i="17"/>
  <c r="AH48" i="17" s="1"/>
  <c r="AD45" i="17"/>
  <c r="AI45" i="17" s="1"/>
  <c r="AD40" i="17"/>
  <c r="AD36" i="17"/>
  <c r="AD26" i="17"/>
  <c r="AH26" i="17" s="1"/>
  <c r="AD22" i="17"/>
  <c r="AH22" i="17" s="1"/>
  <c r="AD18" i="17"/>
  <c r="AH18" i="17" s="1"/>
  <c r="AD14" i="17"/>
  <c r="AH14" i="17" s="1"/>
  <c r="AD118" i="17"/>
  <c r="AH118" i="17" s="1"/>
  <c r="AE116" i="17"/>
  <c r="AJ116" i="17" s="1"/>
  <c r="AE113" i="17"/>
  <c r="AJ113" i="17" s="1"/>
  <c r="AE111" i="17"/>
  <c r="AJ111" i="17" s="1"/>
  <c r="AE109" i="17"/>
  <c r="AJ109" i="17" s="1"/>
  <c r="AE107" i="17"/>
  <c r="AJ107" i="17" s="1"/>
  <c r="AE105" i="17"/>
  <c r="AG105" i="17" s="1"/>
  <c r="AE103" i="17"/>
  <c r="AJ103" i="17" s="1"/>
  <c r="AD90" i="17"/>
  <c r="AD94" i="17"/>
  <c r="AH94" i="17" s="1"/>
  <c r="AD98" i="17"/>
  <c r="AE189" i="17"/>
  <c r="AJ189" i="17" s="1"/>
  <c r="AE187" i="17"/>
  <c r="AJ187" i="17" s="1"/>
  <c r="AE185" i="17"/>
  <c r="AJ185" i="17" s="1"/>
  <c r="AE183" i="17"/>
  <c r="AE181" i="17"/>
  <c r="AJ181" i="17" s="1"/>
  <c r="AE178" i="17"/>
  <c r="AJ178" i="17" s="1"/>
  <c r="AE176" i="17"/>
  <c r="AE174" i="17"/>
  <c r="AJ174" i="17" s="1"/>
  <c r="AE172" i="17"/>
  <c r="AE170" i="17"/>
  <c r="AJ170" i="17" s="1"/>
  <c r="AE47" i="17"/>
  <c r="AG47" i="17" s="1"/>
  <c r="AE42" i="17"/>
  <c r="AJ42" i="17" s="1"/>
  <c r="AE40" i="17"/>
  <c r="AJ40" i="17" s="1"/>
  <c r="AE38" i="17"/>
  <c r="AJ38" i="17" s="1"/>
  <c r="AE36" i="17"/>
  <c r="AJ36" i="17" s="1"/>
  <c r="AE34" i="17"/>
  <c r="AJ34" i="17" s="1"/>
  <c r="AE32" i="17"/>
  <c r="AJ32" i="17" s="1"/>
  <c r="AE30" i="17"/>
  <c r="AG30" i="17" s="1"/>
  <c r="AE26" i="17"/>
  <c r="AJ26" i="17" s="1"/>
  <c r="AE24" i="17"/>
  <c r="AJ24" i="17" s="1"/>
  <c r="AE22" i="17"/>
  <c r="AG22" i="17" s="1"/>
  <c r="AE20" i="17"/>
  <c r="AJ20" i="17" s="1"/>
  <c r="AE18" i="17"/>
  <c r="AG18" i="17" s="1"/>
  <c r="AE16" i="17"/>
  <c r="AJ16" i="17" s="1"/>
  <c r="AE14" i="17"/>
  <c r="AG14" i="17" s="1"/>
  <c r="AE12" i="17"/>
  <c r="AG12" i="17" s="1"/>
  <c r="AE118" i="17"/>
  <c r="AJ118" i="17" s="1"/>
  <c r="AD114" i="17"/>
  <c r="AH114" i="17" s="1"/>
  <c r="AD112" i="17"/>
  <c r="AH112" i="17" s="1"/>
  <c r="AD110" i="17"/>
  <c r="AD108" i="17"/>
  <c r="AI108" i="17" s="1"/>
  <c r="AD106" i="17"/>
  <c r="AH106" i="17" s="1"/>
  <c r="AD104" i="17"/>
  <c r="AI104" i="17" s="1"/>
  <c r="AD102" i="17"/>
  <c r="AE91" i="17"/>
  <c r="AG91" i="17" s="1"/>
  <c r="AE95" i="17"/>
  <c r="AJ95" i="17" s="1"/>
  <c r="AE99" i="17"/>
  <c r="AJ99" i="17" s="1"/>
  <c r="AD186" i="17"/>
  <c r="AH186" i="17" s="1"/>
  <c r="AD184" i="17"/>
  <c r="AI184" i="17" s="1"/>
  <c r="AD182" i="17"/>
  <c r="AH182" i="17" s="1"/>
  <c r="AD177" i="17"/>
  <c r="AI177" i="17" s="1"/>
  <c r="AD175" i="17"/>
  <c r="AH175" i="17" s="1"/>
  <c r="AD173" i="17"/>
  <c r="AH173" i="17" s="1"/>
  <c r="AD169" i="17"/>
  <c r="AH169" i="17" s="1"/>
  <c r="AD39" i="17"/>
  <c r="AH39" i="17" s="1"/>
  <c r="AD35" i="17"/>
  <c r="AH35" i="17" s="1"/>
  <c r="AD31" i="17"/>
  <c r="AD25" i="17"/>
  <c r="AI25" i="17" s="1"/>
  <c r="AD23" i="17"/>
  <c r="AI23" i="17" s="1"/>
  <c r="AD17" i="17"/>
  <c r="AD15" i="17"/>
  <c r="AD13" i="17"/>
  <c r="AI13" i="17" s="1"/>
  <c r="AD119" i="17"/>
  <c r="AI119" i="17" s="1"/>
  <c r="AD117" i="17"/>
  <c r="AH117" i="17" s="1"/>
  <c r="AE114" i="17"/>
  <c r="AJ114" i="17" s="1"/>
  <c r="AI114" i="17"/>
  <c r="AE110" i="17"/>
  <c r="AG110" i="17" s="1"/>
  <c r="AE108" i="17"/>
  <c r="AG108" i="17" s="1"/>
  <c r="AE106" i="17"/>
  <c r="AG106" i="17" s="1"/>
  <c r="AI106" i="17"/>
  <c r="AE104" i="17"/>
  <c r="AJ104" i="17" s="1"/>
  <c r="AE102" i="17"/>
  <c r="AG102" i="17" s="1"/>
  <c r="AD89" i="17"/>
  <c r="AI89" i="17" s="1"/>
  <c r="AD93" i="17"/>
  <c r="AI93" i="17" s="1"/>
  <c r="AD97" i="17"/>
  <c r="AI97" i="17" s="1"/>
  <c r="AD101" i="17"/>
  <c r="AI101" i="17" s="1"/>
  <c r="AE188" i="17"/>
  <c r="AJ188" i="17" s="1"/>
  <c r="AE186" i="17"/>
  <c r="AJ186" i="17" s="1"/>
  <c r="AE184" i="17"/>
  <c r="AJ184" i="17" s="1"/>
  <c r="AE182" i="17"/>
  <c r="AJ182" i="17" s="1"/>
  <c r="AE179" i="17"/>
  <c r="AJ179" i="17" s="1"/>
  <c r="AE177" i="17"/>
  <c r="AJ177" i="17" s="1"/>
  <c r="AE175" i="17"/>
  <c r="AG175" i="17" s="1"/>
  <c r="AE173" i="17"/>
  <c r="AJ173" i="17" s="1"/>
  <c r="AE171" i="17"/>
  <c r="AJ171" i="17" s="1"/>
  <c r="AE169" i="17"/>
  <c r="AG169" i="17" s="1"/>
  <c r="AD188" i="17"/>
  <c r="AH188" i="17" s="1"/>
  <c r="AD179" i="17"/>
  <c r="AH179" i="17" s="1"/>
  <c r="AD171" i="17"/>
  <c r="AI171" i="17" s="1"/>
  <c r="AD109" i="17"/>
  <c r="AI109" i="17" s="1"/>
  <c r="AE90" i="17"/>
  <c r="AG90" i="17" s="1"/>
  <c r="AE94" i="17"/>
  <c r="AE88" i="17"/>
  <c r="AJ88" i="17" s="1"/>
  <c r="AD91" i="17"/>
  <c r="AI91" i="17" s="1"/>
  <c r="AE92" i="17"/>
  <c r="AG92" i="17" s="1"/>
  <c r="AD95" i="17"/>
  <c r="AI95" i="17" s="1"/>
  <c r="AE96" i="17"/>
  <c r="AG96" i="17" s="1"/>
  <c r="AD99" i="17"/>
  <c r="AE100" i="17"/>
  <c r="AJ100" i="17" s="1"/>
  <c r="AD88" i="17"/>
  <c r="AE89" i="17"/>
  <c r="AG89" i="17" s="1"/>
  <c r="AD92" i="17"/>
  <c r="AE93" i="17"/>
  <c r="AG93" i="17" s="1"/>
  <c r="AD96" i="17"/>
  <c r="AE97" i="17"/>
  <c r="AJ97" i="17" s="1"/>
  <c r="AD100" i="17"/>
  <c r="AI100" i="17" s="1"/>
  <c r="AE101" i="17"/>
  <c r="AG101" i="17" s="1"/>
  <c r="AD116" i="17"/>
  <c r="AD111" i="17"/>
  <c r="AH111" i="17" s="1"/>
  <c r="AE112" i="17"/>
  <c r="AG112" i="17" s="1"/>
  <c r="AD32" i="17"/>
  <c r="AI32" i="17" s="1"/>
  <c r="AD50" i="17"/>
  <c r="AH50" i="17" s="1"/>
  <c r="AD49" i="17"/>
  <c r="AD46" i="17"/>
  <c r="AD41" i="17"/>
  <c r="AI41" i="17" s="1"/>
  <c r="AD37" i="17"/>
  <c r="AD33" i="17"/>
  <c r="AH33" i="17" s="1"/>
  <c r="AD29" i="17"/>
  <c r="AD19" i="17"/>
  <c r="AE23" i="17"/>
  <c r="AJ23" i="17" s="1"/>
  <c r="AD47" i="17"/>
  <c r="AD42" i="17"/>
  <c r="AI42" i="17" s="1"/>
  <c r="AD38" i="17"/>
  <c r="AI38" i="17" s="1"/>
  <c r="AD34" i="17"/>
  <c r="AH34" i="17" s="1"/>
  <c r="AD30" i="17"/>
  <c r="AH30" i="17" s="1"/>
  <c r="AD24" i="17"/>
  <c r="AI24" i="17" s="1"/>
  <c r="AE21" i="17"/>
  <c r="AE17" i="17"/>
  <c r="AG17" i="17" s="1"/>
  <c r="AE13" i="17"/>
  <c r="AG13" i="17" s="1"/>
  <c r="AE48" i="17"/>
  <c r="AG48" i="17" s="1"/>
  <c r="AE43" i="17"/>
  <c r="AG43" i="17" s="1"/>
  <c r="AE39" i="17"/>
  <c r="AG39" i="17" s="1"/>
  <c r="AE35" i="17"/>
  <c r="AJ35" i="17" s="1"/>
  <c r="AE31" i="17"/>
  <c r="AG31" i="17" s="1"/>
  <c r="AE25" i="17"/>
  <c r="AG25" i="17" s="1"/>
  <c r="AD20" i="17"/>
  <c r="AI20" i="17" s="1"/>
  <c r="AD16" i="17"/>
  <c r="AI16" i="17" s="1"/>
  <c r="AD12" i="17"/>
  <c r="AH12" i="17" s="1"/>
  <c r="AG36" i="17" l="1"/>
  <c r="AM49" i="17"/>
  <c r="AM21" i="17"/>
  <c r="AM94" i="17"/>
  <c r="AI43" i="17"/>
  <c r="AM46" i="17"/>
  <c r="AM15" i="17"/>
  <c r="AM174" i="17"/>
  <c r="AG24" i="17"/>
  <c r="AJ49" i="17"/>
  <c r="AM99" i="17"/>
  <c r="AI169" i="17"/>
  <c r="AG99" i="17"/>
  <c r="AG20" i="17"/>
  <c r="AM29" i="17"/>
  <c r="AJ169" i="17"/>
  <c r="AG182" i="17"/>
  <c r="AK182" i="17" s="1"/>
  <c r="AM176" i="17"/>
  <c r="AJ119" i="17"/>
  <c r="AI22" i="17"/>
  <c r="AI174" i="17"/>
  <c r="AM98" i="17"/>
  <c r="AI113" i="17"/>
  <c r="AH174" i="17"/>
  <c r="AM178" i="17"/>
  <c r="AI185" i="17"/>
  <c r="AJ98" i="17"/>
  <c r="AJ22" i="17"/>
  <c r="AM116" i="17"/>
  <c r="AG179" i="17"/>
  <c r="AK179" i="17" s="1"/>
  <c r="AG184" i="17"/>
  <c r="AJ15" i="17"/>
  <c r="AG42" i="17"/>
  <c r="AJ30" i="17"/>
  <c r="AM92" i="17"/>
  <c r="AM110" i="17"/>
  <c r="AH184" i="17"/>
  <c r="AG34" i="17"/>
  <c r="AI107" i="17"/>
  <c r="AG29" i="17"/>
  <c r="AG41" i="17"/>
  <c r="AG171" i="17"/>
  <c r="AM175" i="17"/>
  <c r="AJ101" i="17"/>
  <c r="AJ93" i="17"/>
  <c r="AM93" i="17"/>
  <c r="AJ110" i="17"/>
  <c r="AI118" i="17"/>
  <c r="AG16" i="17"/>
  <c r="AG38" i="17"/>
  <c r="AH45" i="17"/>
  <c r="AL45" i="17" s="1"/>
  <c r="AG46" i="17"/>
  <c r="AM31" i="17"/>
  <c r="AM45" i="17"/>
  <c r="AM47" i="17"/>
  <c r="AM169" i="17"/>
  <c r="AG173" i="17"/>
  <c r="AK173" i="17" s="1"/>
  <c r="AM188" i="17"/>
  <c r="AL106" i="17"/>
  <c r="AG114" i="17"/>
  <c r="AK114" i="17" s="1"/>
  <c r="AM17" i="17"/>
  <c r="AH177" i="17"/>
  <c r="AJ102" i="17"/>
  <c r="AH108" i="17"/>
  <c r="AK108" i="17" s="1"/>
  <c r="AM170" i="17"/>
  <c r="AM185" i="17"/>
  <c r="AM189" i="17"/>
  <c r="AJ12" i="17"/>
  <c r="AJ47" i="17"/>
  <c r="AH183" i="17"/>
  <c r="AK169" i="17"/>
  <c r="AH93" i="17"/>
  <c r="AK93" i="17" s="1"/>
  <c r="AM102" i="17"/>
  <c r="AI181" i="17"/>
  <c r="AM90" i="17"/>
  <c r="AM40" i="17"/>
  <c r="AM187" i="17"/>
  <c r="AI90" i="17"/>
  <c r="AM37" i="17"/>
  <c r="AM88" i="17"/>
  <c r="AM171" i="17"/>
  <c r="AI102" i="17"/>
  <c r="AI110" i="17"/>
  <c r="AJ19" i="17"/>
  <c r="AJ39" i="17"/>
  <c r="AJ175" i="17"/>
  <c r="AM19" i="17"/>
  <c r="AI175" i="17"/>
  <c r="AM177" i="17"/>
  <c r="AG186" i="17"/>
  <c r="AK186" i="17" s="1"/>
  <c r="AG188" i="17"/>
  <c r="AL188" i="17" s="1"/>
  <c r="AH97" i="17"/>
  <c r="AM114" i="17"/>
  <c r="AH15" i="17"/>
  <c r="AK15" i="17" s="1"/>
  <c r="AH23" i="17"/>
  <c r="AM39" i="17"/>
  <c r="AH102" i="17"/>
  <c r="AK102" i="17" s="1"/>
  <c r="AH110" i="17"/>
  <c r="AK110" i="17" s="1"/>
  <c r="AI14" i="17"/>
  <c r="AI18" i="17"/>
  <c r="AI26" i="17"/>
  <c r="AG32" i="17"/>
  <c r="AG40" i="17"/>
  <c r="AI172" i="17"/>
  <c r="AI189" i="17"/>
  <c r="AI105" i="17"/>
  <c r="AM36" i="17"/>
  <c r="AJ45" i="17"/>
  <c r="AM96" i="17"/>
  <c r="AM182" i="17"/>
  <c r="AM173" i="17"/>
  <c r="AG177" i="17"/>
  <c r="AI182" i="17"/>
  <c r="AM184" i="17"/>
  <c r="AM186" i="17"/>
  <c r="AJ91" i="17"/>
  <c r="AG104" i="17"/>
  <c r="AI112" i="17"/>
  <c r="AH13" i="17"/>
  <c r="AK13" i="17" s="1"/>
  <c r="AM35" i="17"/>
  <c r="AH171" i="17"/>
  <c r="AJ108" i="17"/>
  <c r="AI40" i="17"/>
  <c r="AM172" i="17"/>
  <c r="AI176" i="17"/>
  <c r="AM181" i="17"/>
  <c r="AM183" i="17"/>
  <c r="AI187" i="17"/>
  <c r="AH90" i="17"/>
  <c r="AK90" i="17" s="1"/>
  <c r="AM18" i="17"/>
  <c r="AH40" i="17"/>
  <c r="AM48" i="17"/>
  <c r="AJ176" i="17"/>
  <c r="AJ183" i="17"/>
  <c r="AL12" i="17"/>
  <c r="AK12" i="17"/>
  <c r="AM179" i="17"/>
  <c r="AJ13" i="17"/>
  <c r="AH99" i="17"/>
  <c r="AI173" i="17"/>
  <c r="AI179" i="17"/>
  <c r="AI186" i="17"/>
  <c r="AI188" i="17"/>
  <c r="AH101" i="17"/>
  <c r="AH95" i="17"/>
  <c r="AJ89" i="17"/>
  <c r="AM104" i="17"/>
  <c r="AM106" i="17"/>
  <c r="AM108" i="17"/>
  <c r="AM112" i="17"/>
  <c r="AH119" i="17"/>
  <c r="AL119" i="17" s="1"/>
  <c r="AJ17" i="17"/>
  <c r="AH19" i="17"/>
  <c r="AK19" i="17" s="1"/>
  <c r="AJ25" i="17"/>
  <c r="AJ31" i="17"/>
  <c r="AH46" i="17"/>
  <c r="AI99" i="17"/>
  <c r="AG97" i="17"/>
  <c r="AG95" i="17"/>
  <c r="AM91" i="17"/>
  <c r="AM89" i="17"/>
  <c r="AH104" i="17"/>
  <c r="AJ106" i="17"/>
  <c r="AJ112" i="17"/>
  <c r="AM118" i="17"/>
  <c r="AM12" i="17"/>
  <c r="AM14" i="17"/>
  <c r="AM16" i="17"/>
  <c r="AM20" i="17"/>
  <c r="AM22" i="17"/>
  <c r="AM24" i="17"/>
  <c r="AM26" i="17"/>
  <c r="AM30" i="17"/>
  <c r="AM32" i="17"/>
  <c r="AM34" i="17"/>
  <c r="AI36" i="17"/>
  <c r="AM38" i="17"/>
  <c r="AM42" i="17"/>
  <c r="AI47" i="17"/>
  <c r="AG170" i="17"/>
  <c r="AG172" i="17"/>
  <c r="AL172" i="17" s="1"/>
  <c r="AG174" i="17"/>
  <c r="AG176" i="17"/>
  <c r="AK176" i="17" s="1"/>
  <c r="AG178" i="17"/>
  <c r="AG181" i="17"/>
  <c r="AL181" i="17" s="1"/>
  <c r="AG183" i="17"/>
  <c r="AG185" i="17"/>
  <c r="AL185" i="17" s="1"/>
  <c r="AG187" i="17"/>
  <c r="AG189" i="17"/>
  <c r="AK189" i="17" s="1"/>
  <c r="AH98" i="17"/>
  <c r="AL98" i="17" s="1"/>
  <c r="AJ96" i="17"/>
  <c r="AH92" i="17"/>
  <c r="AG103" i="17"/>
  <c r="AG107" i="17"/>
  <c r="AK107" i="17" s="1"/>
  <c r="AG109" i="17"/>
  <c r="AG111" i="17"/>
  <c r="AG113" i="17"/>
  <c r="AK113" i="17" s="1"/>
  <c r="AI116" i="17"/>
  <c r="AJ14" i="17"/>
  <c r="AH16" i="17"/>
  <c r="AH38" i="17"/>
  <c r="AH49" i="17"/>
  <c r="AL49" i="17" s="1"/>
  <c r="AH170" i="17"/>
  <c r="AJ172" i="17"/>
  <c r="AM100" i="17"/>
  <c r="AI94" i="17"/>
  <c r="AI92" i="17"/>
  <c r="AH103" i="17"/>
  <c r="AJ105" i="17"/>
  <c r="AH116" i="17"/>
  <c r="AM119" i="17"/>
  <c r="AM13" i="17"/>
  <c r="AI19" i="17"/>
  <c r="AI21" i="17"/>
  <c r="AG23" i="17"/>
  <c r="AM25" i="17"/>
  <c r="AG33" i="17"/>
  <c r="AK33" i="17" s="1"/>
  <c r="AG35" i="17"/>
  <c r="AK35" i="17" s="1"/>
  <c r="AI37" i="17"/>
  <c r="AI39" i="17"/>
  <c r="AM41" i="17"/>
  <c r="AM43" i="17"/>
  <c r="AG50" i="17"/>
  <c r="AK50" i="17" s="1"/>
  <c r="AJ21" i="17"/>
  <c r="AH29" i="17"/>
  <c r="AH37" i="17"/>
  <c r="AJ43" i="17"/>
  <c r="AH91" i="17"/>
  <c r="AL91" i="17" s="1"/>
  <c r="AH17" i="17"/>
  <c r="AH25" i="17"/>
  <c r="AL25" i="17" s="1"/>
  <c r="AM101" i="17"/>
  <c r="AM95" i="17"/>
  <c r="AJ92" i="17"/>
  <c r="AH88" i="17"/>
  <c r="AM103" i="17"/>
  <c r="AM105" i="17"/>
  <c r="AM107" i="17"/>
  <c r="AM109" i="17"/>
  <c r="AM111" i="17"/>
  <c r="AM113" i="17"/>
  <c r="AG116" i="17"/>
  <c r="AJ18" i="17"/>
  <c r="AH20" i="17"/>
  <c r="AH32" i="17"/>
  <c r="AH36" i="17"/>
  <c r="AH42" i="17"/>
  <c r="AH47" i="17"/>
  <c r="AJ48" i="17"/>
  <c r="AH178" i="17"/>
  <c r="AH187" i="17"/>
  <c r="AI98" i="17"/>
  <c r="AG94" i="17"/>
  <c r="AL94" i="17" s="1"/>
  <c r="AG88" i="17"/>
  <c r="AI15" i="17"/>
  <c r="AI17" i="17"/>
  <c r="AG21" i="17"/>
  <c r="AM23" i="17"/>
  <c r="AI33" i="17"/>
  <c r="AI35" i="17"/>
  <c r="AI50" i="17"/>
  <c r="AI49" i="17"/>
  <c r="AM97" i="17"/>
  <c r="AI12" i="17"/>
  <c r="AH100" i="17"/>
  <c r="AJ94" i="17"/>
  <c r="AH24" i="17"/>
  <c r="AG100" i="17"/>
  <c r="AI96" i="17"/>
  <c r="AI88" i="17"/>
  <c r="AH109" i="17"/>
  <c r="AI29" i="17"/>
  <c r="AI31" i="17"/>
  <c r="AM33" i="17"/>
  <c r="AI46" i="17"/>
  <c r="AI48" i="17"/>
  <c r="AM50" i="17"/>
  <c r="AH41" i="17"/>
  <c r="AH89" i="17"/>
  <c r="AH31" i="17"/>
  <c r="AG118" i="17"/>
  <c r="AL118" i="17" s="1"/>
  <c r="AG26" i="17"/>
  <c r="AK26" i="17" s="1"/>
  <c r="AI30" i="17"/>
  <c r="AI34" i="17"/>
  <c r="AH96" i="17"/>
  <c r="AL96" i="17" s="1"/>
  <c r="AJ90" i="17"/>
  <c r="AI111" i="17"/>
  <c r="AG37" i="17"/>
  <c r="AL169" i="17"/>
  <c r="AK175" i="17"/>
  <c r="AL175" i="17"/>
  <c r="AK30" i="17"/>
  <c r="AK106" i="17"/>
  <c r="AL105" i="17"/>
  <c r="AK105" i="17"/>
  <c r="AL39" i="17"/>
  <c r="AL48" i="17"/>
  <c r="AK48" i="17"/>
  <c r="AK14" i="17"/>
  <c r="AL14" i="17"/>
  <c r="AK18" i="17"/>
  <c r="AL18" i="17"/>
  <c r="AK22" i="17"/>
  <c r="AL22" i="17"/>
  <c r="AK7" i="17"/>
  <c r="AL7" i="17"/>
  <c r="AL6" i="17"/>
  <c r="AK6" i="17"/>
  <c r="AK40" i="17" l="1"/>
  <c r="AL13" i="17"/>
  <c r="AK45" i="17"/>
  <c r="AK172" i="17"/>
  <c r="AL113" i="17"/>
  <c r="AL189" i="17"/>
  <c r="AK181" i="17"/>
  <c r="AL182" i="17"/>
  <c r="AL183" i="17"/>
  <c r="AK96" i="17"/>
  <c r="AL186" i="17"/>
  <c r="AL23" i="17"/>
  <c r="AL177" i="17"/>
  <c r="AK49" i="17"/>
  <c r="AL24" i="17"/>
  <c r="AL102" i="17"/>
  <c r="AK16" i="17"/>
  <c r="AL40" i="17"/>
  <c r="AK119" i="17"/>
  <c r="AL108" i="17"/>
  <c r="AL107" i="17"/>
  <c r="AL114" i="17"/>
  <c r="AK46" i="17"/>
  <c r="AK185" i="17"/>
  <c r="AL176" i="17"/>
  <c r="AK184" i="17"/>
  <c r="AL26" i="17"/>
  <c r="AL170" i="17"/>
  <c r="AK97" i="17"/>
  <c r="AK174" i="17"/>
  <c r="AK36" i="17"/>
  <c r="AL109" i="17"/>
  <c r="AL99" i="17"/>
  <c r="AL50" i="17"/>
  <c r="AL110" i="17"/>
  <c r="AK109" i="17"/>
  <c r="AK99" i="17"/>
  <c r="AL29" i="17"/>
  <c r="AK23" i="17"/>
  <c r="AL184" i="17"/>
  <c r="AL174" i="17"/>
  <c r="AK94" i="17"/>
  <c r="AK91" i="17"/>
  <c r="AL100" i="17"/>
  <c r="AL103" i="17"/>
  <c r="AL36" i="17"/>
  <c r="AK170" i="17"/>
  <c r="AL173" i="17"/>
  <c r="AK41" i="17"/>
  <c r="AL187" i="17"/>
  <c r="AL42" i="17"/>
  <c r="AL97" i="17"/>
  <c r="AK177" i="17"/>
  <c r="AK118" i="17"/>
  <c r="AK171" i="17"/>
  <c r="AK187" i="17"/>
  <c r="AK178" i="17"/>
  <c r="AK104" i="17"/>
  <c r="AK32" i="17"/>
  <c r="AK88" i="17"/>
  <c r="AK37" i="17"/>
  <c r="AL95" i="17"/>
  <c r="AL104" i="17"/>
  <c r="AL15" i="17"/>
  <c r="AL32" i="17"/>
  <c r="AK98" i="17"/>
  <c r="AL90" i="17"/>
  <c r="AL171" i="17"/>
  <c r="AK183" i="17"/>
  <c r="AK95" i="17"/>
  <c r="AK103" i="17"/>
  <c r="AL178" i="17"/>
  <c r="AK42" i="17"/>
  <c r="AL179" i="17"/>
  <c r="AK29" i="17"/>
  <c r="AL41" i="17"/>
  <c r="AK188" i="17"/>
  <c r="AL35" i="17"/>
  <c r="AK25" i="17"/>
  <c r="AL93" i="17"/>
  <c r="AK100" i="17"/>
  <c r="AL16" i="17"/>
  <c r="AL33" i="17"/>
  <c r="AL30" i="17"/>
  <c r="AK116" i="17"/>
  <c r="AL116" i="17"/>
  <c r="AL88" i="17"/>
  <c r="AL92" i="17"/>
  <c r="AK92" i="17"/>
  <c r="AL89" i="17"/>
  <c r="AK89" i="17"/>
  <c r="AK101" i="17"/>
  <c r="AL101" i="17"/>
  <c r="AL38" i="17"/>
  <c r="AK38" i="17"/>
  <c r="AL19" i="17"/>
  <c r="AL37" i="17"/>
  <c r="AL112" i="17"/>
  <c r="AK112" i="17"/>
  <c r="AL20" i="17"/>
  <c r="AK20" i="17"/>
  <c r="AL111" i="17"/>
  <c r="AK111" i="17"/>
  <c r="AL46" i="17"/>
  <c r="AK24" i="17"/>
  <c r="AK39" i="17"/>
  <c r="AK47" i="17"/>
  <c r="AL47" i="17"/>
  <c r="AL21" i="17"/>
  <c r="AK21" i="17"/>
  <c r="AL34" i="17"/>
  <c r="AK34" i="17"/>
  <c r="AL43" i="17"/>
  <c r="AK43" i="17"/>
  <c r="AL17" i="17"/>
  <c r="AK17" i="17"/>
  <c r="AL31" i="17"/>
  <c r="AK31" i="17"/>
  <c r="AL5" i="17"/>
  <c r="D3" i="19" l="1"/>
  <c r="C3" i="19"/>
  <c r="AK8" i="17" l="1"/>
  <c r="AL8" i="17"/>
  <c r="AK9" i="17"/>
  <c r="AL9" i="17"/>
  <c r="AL10" i="17" l="1"/>
  <c r="AC154" i="17" l="1"/>
  <c r="AF154" i="17"/>
  <c r="AC155" i="17"/>
  <c r="AF155" i="17"/>
  <c r="AC156" i="17"/>
  <c r="AF156" i="17"/>
  <c r="AC157" i="17"/>
  <c r="AF157" i="17"/>
  <c r="AC158" i="17"/>
  <c r="AF158" i="17"/>
  <c r="AC159" i="17"/>
  <c r="AF159" i="17"/>
  <c r="AC160" i="17"/>
  <c r="AF160" i="17"/>
  <c r="AC161" i="17"/>
  <c r="AF161" i="17"/>
  <c r="AC162" i="17"/>
  <c r="AF162" i="17"/>
  <c r="AC163" i="17"/>
  <c r="AF163" i="17"/>
  <c r="AC164" i="17"/>
  <c r="AF164" i="17"/>
  <c r="AC165" i="17"/>
  <c r="AF165" i="17"/>
  <c r="AC166" i="17"/>
  <c r="AF166" i="17"/>
  <c r="AC167" i="17"/>
  <c r="AD167" i="17"/>
  <c r="AE167" i="17"/>
  <c r="AF167" i="17"/>
  <c r="AC168" i="17"/>
  <c r="AD168" i="17"/>
  <c r="AE168" i="17"/>
  <c r="AF168" i="17"/>
  <c r="AE154" i="17" l="1"/>
  <c r="AG154" i="17" s="1"/>
  <c r="AD165" i="17"/>
  <c r="AH165" i="17" s="1"/>
  <c r="AD163" i="17"/>
  <c r="AH163" i="17" s="1"/>
  <c r="AD161" i="17"/>
  <c r="AH161" i="17" s="1"/>
  <c r="AD159" i="17"/>
  <c r="AH159" i="17" s="1"/>
  <c r="AD157" i="17"/>
  <c r="AH157" i="17" s="1"/>
  <c r="AD155" i="17"/>
  <c r="AH155" i="17" s="1"/>
  <c r="AE166" i="17"/>
  <c r="AG166" i="17" s="1"/>
  <c r="AE162" i="17"/>
  <c r="AG162" i="17" s="1"/>
  <c r="AE160" i="17"/>
  <c r="AG160" i="17" s="1"/>
  <c r="AE158" i="17"/>
  <c r="AG158" i="17" s="1"/>
  <c r="AG168" i="17"/>
  <c r="AM168" i="17"/>
  <c r="AI168" i="17"/>
  <c r="AM167" i="17"/>
  <c r="AG167" i="17"/>
  <c r="AI167" i="17"/>
  <c r="AE165" i="17"/>
  <c r="AJ165" i="17" s="1"/>
  <c r="AE163" i="17"/>
  <c r="AJ163" i="17" s="1"/>
  <c r="AE161" i="17"/>
  <c r="AJ161" i="17" s="1"/>
  <c r="AE159" i="17"/>
  <c r="AG159" i="17" s="1"/>
  <c r="AE157" i="17"/>
  <c r="AJ157" i="17" s="1"/>
  <c r="AE155" i="17"/>
  <c r="AJ155" i="17" s="1"/>
  <c r="AE156" i="17"/>
  <c r="AG156" i="17" s="1"/>
  <c r="AJ168" i="17"/>
  <c r="AH168" i="17"/>
  <c r="AH167" i="17"/>
  <c r="AJ167" i="17"/>
  <c r="AD160" i="17"/>
  <c r="AI160" i="17" s="1"/>
  <c r="AD158" i="17"/>
  <c r="AH158" i="17" s="1"/>
  <c r="AD156" i="17"/>
  <c r="AH156" i="17" s="1"/>
  <c r="AE164" i="17"/>
  <c r="AJ164" i="17" s="1"/>
  <c r="AD164" i="17"/>
  <c r="AH164" i="17" s="1"/>
  <c r="AD166" i="17"/>
  <c r="AD162" i="17"/>
  <c r="AD154" i="17"/>
  <c r="AM166" i="17" l="1"/>
  <c r="AM154" i="17"/>
  <c r="AI163" i="17"/>
  <c r="AM162" i="17"/>
  <c r="AJ160" i="17"/>
  <c r="AJ162" i="17"/>
  <c r="AI155" i="17"/>
  <c r="AI161" i="17"/>
  <c r="AJ158" i="17"/>
  <c r="AJ154" i="17"/>
  <c r="AM158" i="17"/>
  <c r="AI159" i="17"/>
  <c r="AG164" i="17"/>
  <c r="AL164" i="17" s="1"/>
  <c r="AJ166" i="17"/>
  <c r="AK159" i="17"/>
  <c r="AK158" i="17"/>
  <c r="AM164" i="17"/>
  <c r="AJ156" i="17"/>
  <c r="AI164" i="17"/>
  <c r="AH154" i="17"/>
  <c r="AH160" i="17"/>
  <c r="AK160" i="17" s="1"/>
  <c r="AM156" i="17"/>
  <c r="AI157" i="17"/>
  <c r="AI165" i="17"/>
  <c r="AJ159" i="17"/>
  <c r="AI154" i="17"/>
  <c r="AI156" i="17"/>
  <c r="AM155" i="17"/>
  <c r="AG157" i="17"/>
  <c r="AK157" i="17" s="1"/>
  <c r="AM159" i="17"/>
  <c r="AG161" i="17"/>
  <c r="AL161" i="17" s="1"/>
  <c r="AM163" i="17"/>
  <c r="AG165" i="17"/>
  <c r="AK165" i="17" s="1"/>
  <c r="AH162" i="17"/>
  <c r="AH166" i="17"/>
  <c r="AG155" i="17"/>
  <c r="AL155" i="17" s="1"/>
  <c r="AM157" i="17"/>
  <c r="AM161" i="17"/>
  <c r="AG163" i="17"/>
  <c r="AK163" i="17" s="1"/>
  <c r="AM165" i="17"/>
  <c r="AI158" i="17"/>
  <c r="AM160" i="17"/>
  <c r="AI162" i="17"/>
  <c r="AI166" i="17"/>
  <c r="AK167" i="17"/>
  <c r="AL159" i="17"/>
  <c r="AL167" i="17"/>
  <c r="AL158" i="17"/>
  <c r="AK156" i="17"/>
  <c r="AL156" i="17"/>
  <c r="AK168" i="17"/>
  <c r="AL168" i="17"/>
  <c r="AK164" i="17" l="1"/>
  <c r="AK155" i="17"/>
  <c r="AL160" i="17"/>
  <c r="AL165" i="17"/>
  <c r="AL157" i="17"/>
  <c r="AK161" i="17"/>
  <c r="AL163" i="17"/>
  <c r="AL166" i="17"/>
  <c r="AK166" i="17"/>
  <c r="AK162" i="17"/>
  <c r="AL162" i="17"/>
  <c r="AK154" i="17"/>
  <c r="AL154" i="17"/>
  <c r="AF65" i="17" l="1"/>
  <c r="AC65" i="17"/>
  <c r="AF64" i="17"/>
  <c r="AC64" i="17"/>
  <c r="AF63" i="17"/>
  <c r="AC63" i="17"/>
  <c r="AF62" i="17"/>
  <c r="AC62" i="17"/>
  <c r="AF61" i="17"/>
  <c r="AC61" i="17"/>
  <c r="AD65" i="17" l="1"/>
  <c r="AI65" i="17" s="1"/>
  <c r="AE62" i="17"/>
  <c r="AG62" i="17" s="1"/>
  <c r="AD61" i="17"/>
  <c r="AI61" i="17" s="1"/>
  <c r="AD62" i="17"/>
  <c r="AI62" i="17" s="1"/>
  <c r="AE63" i="17"/>
  <c r="AG63" i="17" s="1"/>
  <c r="AD63" i="17"/>
  <c r="AH63" i="17" s="1"/>
  <c r="AE64" i="17"/>
  <c r="AJ64" i="17" s="1"/>
  <c r="AE61" i="17"/>
  <c r="AG61" i="17" s="1"/>
  <c r="AD64" i="17"/>
  <c r="AI64" i="17" s="1"/>
  <c r="AE65" i="17"/>
  <c r="AJ65" i="17" s="1"/>
  <c r="AM62" i="17" l="1"/>
  <c r="AH62" i="17"/>
  <c r="AL62" i="17" s="1"/>
  <c r="AH61" i="17"/>
  <c r="AL61" i="17" s="1"/>
  <c r="AM61" i="17"/>
  <c r="AJ62" i="17"/>
  <c r="AG64" i="17"/>
  <c r="AG65" i="17"/>
  <c r="AM65" i="17"/>
  <c r="AJ63" i="17"/>
  <c r="AJ61" i="17"/>
  <c r="AM64" i="17"/>
  <c r="AM63" i="17"/>
  <c r="AI63" i="17"/>
  <c r="AH64" i="17"/>
  <c r="AK64" i="17" s="1"/>
  <c r="AH65" i="17"/>
  <c r="AK65" i="17" s="1"/>
  <c r="AK63" i="17"/>
  <c r="AL63" i="17"/>
  <c r="AK61" i="17"/>
  <c r="AK62" i="17" l="1"/>
  <c r="AL65" i="17"/>
  <c r="AL64" i="17"/>
  <c r="AC120" i="17" l="1"/>
  <c r="AF120" i="17"/>
  <c r="AC122" i="17"/>
  <c r="AF122" i="17"/>
  <c r="AC123" i="17"/>
  <c r="AF123" i="17"/>
  <c r="AC124" i="17"/>
  <c r="AF124" i="17"/>
  <c r="AC125" i="17"/>
  <c r="AF125" i="17"/>
  <c r="AC126" i="17"/>
  <c r="AF126" i="17"/>
  <c r="AC127" i="17"/>
  <c r="AF127" i="17"/>
  <c r="AC128" i="17"/>
  <c r="AF128" i="17"/>
  <c r="AC129" i="17"/>
  <c r="AF129" i="17"/>
  <c r="AC130" i="17"/>
  <c r="AF130" i="17"/>
  <c r="AD128" i="17" l="1"/>
  <c r="AH128" i="17" s="1"/>
  <c r="AD126" i="17"/>
  <c r="AH126" i="17" s="1"/>
  <c r="AD122" i="17"/>
  <c r="AH122" i="17" s="1"/>
  <c r="AE129" i="17"/>
  <c r="AJ129" i="17" s="1"/>
  <c r="AE123" i="17"/>
  <c r="AG123" i="17" s="1"/>
  <c r="AE130" i="17"/>
  <c r="AJ130" i="17" s="1"/>
  <c r="AE126" i="17"/>
  <c r="AJ126" i="17" s="1"/>
  <c r="AE122" i="17"/>
  <c r="AE127" i="17"/>
  <c r="AG127" i="17" s="1"/>
  <c r="AE120" i="17"/>
  <c r="AJ120" i="17" s="1"/>
  <c r="AE128" i="17"/>
  <c r="AG128" i="17" s="1"/>
  <c r="AE124" i="17"/>
  <c r="AJ124" i="17" s="1"/>
  <c r="AD127" i="17"/>
  <c r="AD125" i="17"/>
  <c r="AI125" i="17" s="1"/>
  <c r="AD123" i="17"/>
  <c r="AD120" i="17"/>
  <c r="AD129" i="17"/>
  <c r="AE125" i="17"/>
  <c r="AD124" i="17"/>
  <c r="AD130" i="17"/>
  <c r="AM130" i="17" s="1"/>
  <c r="AM125" i="17" l="1"/>
  <c r="AM124" i="17"/>
  <c r="AM127" i="17"/>
  <c r="AJ127" i="17"/>
  <c r="AM122" i="17"/>
  <c r="AM120" i="17"/>
  <c r="AI122" i="17"/>
  <c r="AI128" i="17"/>
  <c r="AH120" i="17"/>
  <c r="AM123" i="17"/>
  <c r="AM129" i="17"/>
  <c r="AH125" i="17"/>
  <c r="AH129" i="17"/>
  <c r="AJ125" i="17"/>
  <c r="AH127" i="17"/>
  <c r="AL127" i="17" s="1"/>
  <c r="AI124" i="17"/>
  <c r="AI120" i="17"/>
  <c r="AI127" i="17"/>
  <c r="AI126" i="17"/>
  <c r="AI130" i="17"/>
  <c r="AI123" i="17"/>
  <c r="AI129" i="17"/>
  <c r="AJ122" i="17"/>
  <c r="AH124" i="17"/>
  <c r="AJ128" i="17"/>
  <c r="AH130" i="17"/>
  <c r="AJ123" i="17"/>
  <c r="AM128" i="17"/>
  <c r="AG120" i="17"/>
  <c r="AL120" i="17" s="1"/>
  <c r="AG122" i="17"/>
  <c r="AL122" i="17" s="1"/>
  <c r="AG126" i="17"/>
  <c r="AK126" i="17" s="1"/>
  <c r="AG130" i="17"/>
  <c r="AG129" i="17"/>
  <c r="AH123" i="17"/>
  <c r="AL123" i="17" s="1"/>
  <c r="AG124" i="17"/>
  <c r="AM126" i="17"/>
  <c r="AG125" i="17"/>
  <c r="AL128" i="17"/>
  <c r="AK128" i="17"/>
  <c r="AC77" i="17"/>
  <c r="AF77" i="17"/>
  <c r="AC78" i="17"/>
  <c r="AF78" i="17"/>
  <c r="AC79" i="17"/>
  <c r="AF79" i="17"/>
  <c r="AC80" i="17"/>
  <c r="AF80" i="17"/>
  <c r="AC81" i="17"/>
  <c r="AF81" i="17"/>
  <c r="AC82" i="17"/>
  <c r="AF82" i="17"/>
  <c r="AC83" i="17"/>
  <c r="AF83" i="17"/>
  <c r="AC84" i="17"/>
  <c r="AF84" i="17"/>
  <c r="AF73" i="17"/>
  <c r="AC73" i="17"/>
  <c r="AL129" i="17" l="1"/>
  <c r="AK122" i="17"/>
  <c r="AK120" i="17"/>
  <c r="AL125" i="17"/>
  <c r="AL126" i="17"/>
  <c r="AK123" i="17"/>
  <c r="AL124" i="17"/>
  <c r="AK124" i="17"/>
  <c r="AK125" i="17"/>
  <c r="AL130" i="17"/>
  <c r="AK127" i="17"/>
  <c r="AD82" i="17"/>
  <c r="AI82" i="17" s="1"/>
  <c r="AE82" i="17"/>
  <c r="AJ82" i="17" s="1"/>
  <c r="AD80" i="17"/>
  <c r="AE73" i="17"/>
  <c r="AG73" i="17" s="1"/>
  <c r="AD83" i="17"/>
  <c r="AH83" i="17" s="1"/>
  <c r="AD79" i="17"/>
  <c r="AD77" i="17"/>
  <c r="AH77" i="17" s="1"/>
  <c r="AD78" i="17"/>
  <c r="AD73" i="17"/>
  <c r="AI73" i="17" s="1"/>
  <c r="AE83" i="17"/>
  <c r="AJ83" i="17" s="1"/>
  <c r="AE81" i="17"/>
  <c r="AJ81" i="17" s="1"/>
  <c r="AE79" i="17"/>
  <c r="AJ79" i="17" s="1"/>
  <c r="AE77" i="17"/>
  <c r="AJ77" i="17" s="1"/>
  <c r="AD84" i="17"/>
  <c r="AI84" i="17" s="1"/>
  <c r="AK130" i="17"/>
  <c r="AK129" i="17"/>
  <c r="AE84" i="17"/>
  <c r="AG84" i="17" s="1"/>
  <c r="AE80" i="17"/>
  <c r="AJ80" i="17" s="1"/>
  <c r="AD81" i="17"/>
  <c r="AE78" i="17"/>
  <c r="AG78" i="17" s="1"/>
  <c r="AM73" i="17" l="1"/>
  <c r="AI83" i="17"/>
  <c r="AJ73" i="17"/>
  <c r="AH73" i="17"/>
  <c r="AK73" i="17" s="1"/>
  <c r="AM78" i="17"/>
  <c r="AG82" i="17"/>
  <c r="AI77" i="17"/>
  <c r="AM79" i="17"/>
  <c r="AM81" i="17"/>
  <c r="AH78" i="17"/>
  <c r="AM80" i="17"/>
  <c r="AG80" i="17"/>
  <c r="AG79" i="17"/>
  <c r="AI81" i="17"/>
  <c r="AG83" i="17"/>
  <c r="AL83" i="17" s="1"/>
  <c r="AJ78" i="17"/>
  <c r="AH81" i="17"/>
  <c r="AI78" i="17"/>
  <c r="AI80" i="17"/>
  <c r="AM82" i="17"/>
  <c r="AM84" i="17"/>
  <c r="AH84" i="17"/>
  <c r="AK84" i="17" s="1"/>
  <c r="AG77" i="17"/>
  <c r="AK77" i="17" s="1"/>
  <c r="AI79" i="17"/>
  <c r="AG81" i="17"/>
  <c r="AH79" i="17"/>
  <c r="AH80" i="17"/>
  <c r="AH82" i="17"/>
  <c r="AJ84" i="17"/>
  <c r="AM77" i="17"/>
  <c r="AM83" i="17"/>
  <c r="AF72" i="17"/>
  <c r="AC72" i="17"/>
  <c r="AF71" i="17"/>
  <c r="AC71" i="17"/>
  <c r="AF70" i="17"/>
  <c r="AC70" i="17"/>
  <c r="AF69" i="17"/>
  <c r="AC69" i="17"/>
  <c r="AF68" i="17"/>
  <c r="AC68" i="17"/>
  <c r="AF67" i="17"/>
  <c r="AC67" i="17"/>
  <c r="AF60" i="17"/>
  <c r="AC60" i="17"/>
  <c r="AF59" i="17"/>
  <c r="AC59" i="17"/>
  <c r="AF58" i="17"/>
  <c r="AC58" i="17"/>
  <c r="AF57" i="17"/>
  <c r="AC57" i="17"/>
  <c r="AF55" i="17"/>
  <c r="AC55" i="17"/>
  <c r="AF54" i="17"/>
  <c r="AC54" i="17"/>
  <c r="AF53" i="17"/>
  <c r="AC53" i="17"/>
  <c r="AF52" i="17"/>
  <c r="AC52" i="17"/>
  <c r="AF51" i="17"/>
  <c r="AC51" i="17"/>
  <c r="AK81" i="17" l="1"/>
  <c r="AL73" i="17"/>
  <c r="AK83" i="17"/>
  <c r="AL77" i="17"/>
  <c r="AL79" i="17"/>
  <c r="AK79" i="17"/>
  <c r="AL82" i="17"/>
  <c r="AK80" i="17"/>
  <c r="AD52" i="17"/>
  <c r="AI52" i="17" s="1"/>
  <c r="AD59" i="17"/>
  <c r="AI59" i="17" s="1"/>
  <c r="AK82" i="17"/>
  <c r="AE57" i="17"/>
  <c r="AJ57" i="17" s="1"/>
  <c r="AD51" i="17"/>
  <c r="AI51" i="17" s="1"/>
  <c r="AD55" i="17"/>
  <c r="AH55" i="17" s="1"/>
  <c r="AD60" i="17"/>
  <c r="AI60" i="17" s="1"/>
  <c r="AD70" i="17"/>
  <c r="AL80" i="17"/>
  <c r="AL84" i="17"/>
  <c r="AL81" i="17"/>
  <c r="AL78" i="17"/>
  <c r="AK78" i="17"/>
  <c r="AD72" i="17"/>
  <c r="AI72" i="17" s="1"/>
  <c r="AE68" i="17"/>
  <c r="AJ68" i="17" s="1"/>
  <c r="AD67" i="17"/>
  <c r="AH67" i="17" s="1"/>
  <c r="AE67" i="17"/>
  <c r="AJ67" i="17" s="1"/>
  <c r="AE60" i="17"/>
  <c r="AG60" i="17" s="1"/>
  <c r="AE52" i="17"/>
  <c r="AE53" i="17"/>
  <c r="AG53" i="17" s="1"/>
  <c r="AD53" i="17"/>
  <c r="AE54" i="17"/>
  <c r="AG54" i="17" s="1"/>
  <c r="AD57" i="17"/>
  <c r="AH57" i="17" s="1"/>
  <c r="AE58" i="17"/>
  <c r="AG58" i="17" s="1"/>
  <c r="AD68" i="17"/>
  <c r="AI68" i="17" s="1"/>
  <c r="AE69" i="17"/>
  <c r="AG69" i="17" s="1"/>
  <c r="AE71" i="17"/>
  <c r="AJ71" i="17" s="1"/>
  <c r="AE51" i="17"/>
  <c r="AG51" i="17" s="1"/>
  <c r="AD54" i="17"/>
  <c r="AI54" i="17" s="1"/>
  <c r="AE55" i="17"/>
  <c r="AG55" i="17" s="1"/>
  <c r="AD58" i="17"/>
  <c r="AE59" i="17"/>
  <c r="AD69" i="17"/>
  <c r="AH69" i="17" s="1"/>
  <c r="AE70" i="17"/>
  <c r="AG70" i="17" s="1"/>
  <c r="AD71" i="17"/>
  <c r="AE72" i="17"/>
  <c r="AG72" i="17" s="1"/>
  <c r="AM71" i="17" l="1"/>
  <c r="AM53" i="17"/>
  <c r="AM59" i="17"/>
  <c r="AH60" i="17"/>
  <c r="AH59" i="17"/>
  <c r="AM52" i="17"/>
  <c r="AM70" i="17"/>
  <c r="AM58" i="17"/>
  <c r="AJ70" i="17"/>
  <c r="AJ58" i="17"/>
  <c r="AM55" i="17"/>
  <c r="AM67" i="17"/>
  <c r="AJ53" i="17"/>
  <c r="AM72" i="17"/>
  <c r="AH52" i="17"/>
  <c r="AH72" i="17"/>
  <c r="AL72" i="17" s="1"/>
  <c r="AJ60" i="17"/>
  <c r="AJ55" i="17"/>
  <c r="AH53" i="17"/>
  <c r="AI57" i="17"/>
  <c r="AI70" i="17"/>
  <c r="AG68" i="17"/>
  <c r="AM60" i="17"/>
  <c r="AI53" i="17"/>
  <c r="AM51" i="17"/>
  <c r="AI69" i="17"/>
  <c r="AG59" i="17"/>
  <c r="AM54" i="17"/>
  <c r="AJ69" i="17"/>
  <c r="AJ59" i="17"/>
  <c r="AH54" i="17"/>
  <c r="AK54" i="17" s="1"/>
  <c r="AI67" i="17"/>
  <c r="AJ72" i="17"/>
  <c r="AH68" i="17"/>
  <c r="AJ51" i="17"/>
  <c r="AG57" i="17"/>
  <c r="AM68" i="17"/>
  <c r="AI58" i="17"/>
  <c r="AI55" i="17"/>
  <c r="AI71" i="17"/>
  <c r="AH71" i="17"/>
  <c r="AJ54" i="17"/>
  <c r="AG52" i="17"/>
  <c r="AG67" i="17"/>
  <c r="AK67" i="17" s="1"/>
  <c r="AH70" i="17"/>
  <c r="AH58" i="17"/>
  <c r="AK58" i="17" s="1"/>
  <c r="AH51" i="17"/>
  <c r="AL51" i="17" s="1"/>
  <c r="AM57" i="17"/>
  <c r="AG71" i="17"/>
  <c r="AM69" i="17"/>
  <c r="AJ52" i="17"/>
  <c r="AK57" i="17"/>
  <c r="AL60" i="17"/>
  <c r="AL69" i="17"/>
  <c r="AL71" i="17" l="1"/>
  <c r="AL54" i="17"/>
  <c r="AL59" i="17"/>
  <c r="AK59" i="17"/>
  <c r="AK51" i="17"/>
  <c r="AL67" i="17"/>
  <c r="AL57" i="17"/>
  <c r="AL68" i="17"/>
  <c r="AK71" i="17"/>
  <c r="AK72" i="17"/>
  <c r="AK68" i="17"/>
  <c r="AK69" i="17"/>
  <c r="AK60" i="17"/>
  <c r="AL52" i="17"/>
  <c r="AK52" i="17"/>
  <c r="AL55" i="17"/>
  <c r="AK55" i="17"/>
  <c r="AL58" i="17"/>
  <c r="AK53" i="17"/>
  <c r="AL53" i="17"/>
  <c r="AL70" i="17"/>
  <c r="AK70" i="17"/>
</calcChain>
</file>

<file path=xl/comments1.xml><?xml version="1.0" encoding="utf-8"?>
<comments xmlns="http://schemas.openxmlformats.org/spreadsheetml/2006/main">
  <authors>
    <author>COM</author>
  </authors>
  <commentList>
    <comment ref="K45" authorId="0">
      <text>
        <r>
          <rPr>
            <b/>
            <sz val="9"/>
            <color indexed="81"/>
            <rFont val="Tahoma"/>
            <family val="2"/>
          </rPr>
          <t>COM:</t>
        </r>
        <r>
          <rPr>
            <sz val="9"/>
            <color indexed="81"/>
            <rFont val="Tahoma"/>
            <family val="2"/>
          </rPr>
          <t xml:space="preserve">
</t>
        </r>
        <r>
          <rPr>
            <u/>
            <sz val="9"/>
            <color indexed="81"/>
            <rFont val="돋움"/>
            <family val="3"/>
            <charset val="129"/>
          </rPr>
          <t>초록</t>
        </r>
        <r>
          <rPr>
            <u/>
            <sz val="9"/>
            <color indexed="81"/>
            <rFont val="Tahoma"/>
            <family val="2"/>
          </rPr>
          <t xml:space="preserve">, </t>
        </r>
        <r>
          <rPr>
            <u/>
            <sz val="9"/>
            <color indexed="81"/>
            <rFont val="돋움"/>
            <family val="3"/>
            <charset val="129"/>
          </rPr>
          <t>본문</t>
        </r>
        <r>
          <rPr>
            <u/>
            <sz val="9"/>
            <color indexed="81"/>
            <rFont val="Tahoma"/>
            <family val="2"/>
          </rPr>
          <t xml:space="preserve"> NC = 26</t>
        </r>
        <r>
          <rPr>
            <u/>
            <sz val="9"/>
            <color indexed="81"/>
            <rFont val="돋움"/>
            <family val="3"/>
            <charset val="129"/>
          </rPr>
          <t>명</t>
        </r>
        <r>
          <rPr>
            <sz val="9"/>
            <color indexed="81"/>
            <rFont val="돋움"/>
            <family val="3"/>
            <charset val="129"/>
          </rPr>
          <t xml:space="preserve">
</t>
        </r>
        <r>
          <rPr>
            <sz val="9"/>
            <color indexed="81"/>
            <rFont val="Tahoma"/>
            <family val="2"/>
          </rPr>
          <t>Table 1 NC = 37</t>
        </r>
        <r>
          <rPr>
            <sz val="9"/>
            <color indexed="81"/>
            <rFont val="돋움"/>
            <family val="3"/>
            <charset val="129"/>
          </rPr>
          <t>명</t>
        </r>
      </text>
    </comment>
  </commentList>
</comments>
</file>

<file path=xl/comments2.xml><?xml version="1.0" encoding="utf-8"?>
<comments xmlns="http://schemas.openxmlformats.org/spreadsheetml/2006/main">
  <authors>
    <author>COM</author>
    <author>KimHeewon</author>
  </authors>
  <commentList>
    <comment ref="E2" authorId="0">
      <text>
        <r>
          <rPr>
            <b/>
            <sz val="9"/>
            <color indexed="81"/>
            <rFont val="Tahoma"/>
            <family val="2"/>
          </rPr>
          <t>COM:</t>
        </r>
        <r>
          <rPr>
            <sz val="9"/>
            <color indexed="81"/>
            <rFont val="Tahoma"/>
            <family val="2"/>
          </rPr>
          <t xml:space="preserve">
</t>
        </r>
        <r>
          <rPr>
            <sz val="9"/>
            <color indexed="81"/>
            <rFont val="돋움"/>
            <family val="3"/>
            <charset val="129"/>
          </rPr>
          <t>①</t>
        </r>
        <r>
          <rPr>
            <sz val="9"/>
            <color indexed="81"/>
            <rFont val="Tahoma"/>
            <family val="2"/>
          </rPr>
          <t xml:space="preserve"> AD vs. healthy (normal)
</t>
        </r>
        <r>
          <rPr>
            <sz val="9"/>
            <color indexed="81"/>
            <rFont val="돋움"/>
            <family val="3"/>
            <charset val="129"/>
          </rPr>
          <t>②</t>
        </r>
        <r>
          <rPr>
            <sz val="9"/>
            <color indexed="81"/>
            <rFont val="Tahoma"/>
            <family val="2"/>
          </rPr>
          <t xml:space="preserve"> AD vs. MCI  
</t>
        </r>
        <r>
          <rPr>
            <sz val="9"/>
            <color indexed="81"/>
            <rFont val="돋움"/>
            <family val="3"/>
            <charset val="129"/>
          </rPr>
          <t>③</t>
        </r>
        <r>
          <rPr>
            <sz val="9"/>
            <color indexed="81"/>
            <rFont val="Tahoma"/>
            <family val="2"/>
          </rPr>
          <t xml:space="preserve"> AD vs. other dementia
</t>
        </r>
        <r>
          <rPr>
            <sz val="9"/>
            <color indexed="81"/>
            <rFont val="돋움"/>
            <family val="3"/>
            <charset val="129"/>
          </rPr>
          <t>④</t>
        </r>
        <r>
          <rPr>
            <sz val="9"/>
            <color indexed="81"/>
            <rFont val="Tahoma"/>
            <family val="2"/>
          </rPr>
          <t xml:space="preserve"> AD vs.  </t>
        </r>
        <r>
          <rPr>
            <sz val="9"/>
            <color indexed="81"/>
            <rFont val="돋움"/>
            <family val="3"/>
            <charset val="129"/>
          </rPr>
          <t>다른</t>
        </r>
        <r>
          <rPr>
            <sz val="9"/>
            <color indexed="81"/>
            <rFont val="Tahoma"/>
            <family val="2"/>
          </rPr>
          <t xml:space="preserve"> </t>
        </r>
        <r>
          <rPr>
            <sz val="9"/>
            <color indexed="81"/>
            <rFont val="돋움"/>
            <family val="3"/>
            <charset val="129"/>
          </rPr>
          <t>신경학적</t>
        </r>
        <r>
          <rPr>
            <sz val="9"/>
            <color indexed="81"/>
            <rFont val="Tahoma"/>
            <family val="2"/>
          </rPr>
          <t xml:space="preserve"> </t>
        </r>
        <r>
          <rPr>
            <sz val="9"/>
            <color indexed="81"/>
            <rFont val="돋움"/>
            <family val="3"/>
            <charset val="129"/>
          </rPr>
          <t>질환</t>
        </r>
        <r>
          <rPr>
            <sz val="9"/>
            <color indexed="81"/>
            <rFont val="Tahoma"/>
            <family val="2"/>
          </rPr>
          <t xml:space="preserve">
</t>
        </r>
        <r>
          <rPr>
            <sz val="9"/>
            <color indexed="81"/>
            <rFont val="돋움"/>
            <family val="3"/>
            <charset val="129"/>
          </rPr>
          <t>⑤</t>
        </r>
        <r>
          <rPr>
            <sz val="9"/>
            <color indexed="81"/>
            <rFont val="Tahoma"/>
            <family val="2"/>
          </rPr>
          <t xml:space="preserve"> AD vs. </t>
        </r>
        <r>
          <rPr>
            <sz val="9"/>
            <color indexed="81"/>
            <rFont val="돋움"/>
            <family val="3"/>
            <charset val="129"/>
          </rPr>
          <t>혼합</t>
        </r>
        <r>
          <rPr>
            <sz val="9"/>
            <color indexed="81"/>
            <rFont val="Tahoma"/>
            <family val="2"/>
          </rPr>
          <t>(</t>
        </r>
        <r>
          <rPr>
            <sz val="9"/>
            <color indexed="81"/>
            <rFont val="돋움"/>
            <family val="3"/>
            <charset val="129"/>
          </rPr>
          <t>구분되지</t>
        </r>
        <r>
          <rPr>
            <sz val="9"/>
            <color indexed="81"/>
            <rFont val="Tahoma"/>
            <family val="2"/>
          </rPr>
          <t xml:space="preserve"> </t>
        </r>
        <r>
          <rPr>
            <sz val="9"/>
            <color indexed="81"/>
            <rFont val="돋움"/>
            <family val="3"/>
            <charset val="129"/>
          </rPr>
          <t>않음</t>
        </r>
        <r>
          <rPr>
            <sz val="9"/>
            <color indexed="81"/>
            <rFont val="Tahoma"/>
            <family val="2"/>
          </rPr>
          <t>)</t>
        </r>
      </text>
    </comment>
    <comment ref="H9" authorId="0">
      <text>
        <r>
          <rPr>
            <b/>
            <sz val="9"/>
            <color indexed="81"/>
            <rFont val="Tahoma"/>
            <family val="2"/>
          </rPr>
          <t>COM:</t>
        </r>
        <r>
          <rPr>
            <sz val="9"/>
            <color indexed="81"/>
            <rFont val="Tahoma"/>
            <family val="2"/>
          </rPr>
          <t xml:space="preserve">
cohort 2</t>
        </r>
      </text>
    </comment>
    <comment ref="S9" authorId="0">
      <text>
        <r>
          <rPr>
            <b/>
            <sz val="9"/>
            <color indexed="81"/>
            <rFont val="Tahoma"/>
            <family val="2"/>
          </rPr>
          <t>COM:</t>
        </r>
        <r>
          <rPr>
            <sz val="9"/>
            <color indexed="81"/>
            <rFont val="Tahoma"/>
            <family val="2"/>
          </rPr>
          <t xml:space="preserve">
</t>
        </r>
        <r>
          <rPr>
            <sz val="9"/>
            <color indexed="81"/>
            <rFont val="돋움"/>
            <family val="3"/>
            <charset val="129"/>
          </rPr>
          <t>초록</t>
        </r>
        <r>
          <rPr>
            <sz val="9"/>
            <color indexed="81"/>
            <rFont val="Tahoma"/>
            <family val="2"/>
          </rPr>
          <t xml:space="preserve"> 96%, 
</t>
        </r>
        <r>
          <rPr>
            <sz val="9"/>
            <color indexed="81"/>
            <rFont val="돋움"/>
            <family val="3"/>
            <charset val="129"/>
          </rPr>
          <t>본문</t>
        </r>
        <r>
          <rPr>
            <sz val="9"/>
            <color indexed="81"/>
            <rFont val="Tahoma"/>
            <family val="2"/>
          </rPr>
          <t xml:space="preserve"> 98%</t>
        </r>
      </text>
    </comment>
    <comment ref="J62" authorId="0">
      <text>
        <r>
          <rPr>
            <b/>
            <sz val="9"/>
            <color indexed="81"/>
            <rFont val="Tahoma"/>
            <family val="2"/>
          </rPr>
          <t>COM:</t>
        </r>
        <r>
          <rPr>
            <sz val="9"/>
            <color indexed="81"/>
            <rFont val="Tahoma"/>
            <family val="2"/>
          </rPr>
          <t xml:space="preserve">
Two FTLD patients and 
two CJD patients were excluded 
from statistical analysis</t>
        </r>
      </text>
    </comment>
    <comment ref="J82" authorId="0">
      <text>
        <r>
          <rPr>
            <b/>
            <sz val="9"/>
            <color indexed="81"/>
            <rFont val="Tahoma"/>
            <family val="2"/>
          </rPr>
          <t>COM:</t>
        </r>
        <r>
          <rPr>
            <sz val="9"/>
            <color indexed="81"/>
            <rFont val="Tahoma"/>
            <family val="2"/>
          </rPr>
          <t xml:space="preserve">
</t>
        </r>
        <r>
          <rPr>
            <sz val="9"/>
            <color indexed="81"/>
            <rFont val="돋움"/>
            <family val="3"/>
            <charset val="129"/>
          </rPr>
          <t>초록</t>
        </r>
        <r>
          <rPr>
            <sz val="9"/>
            <color indexed="81"/>
            <rFont val="Tahoma"/>
            <family val="2"/>
          </rPr>
          <t xml:space="preserve"> 34
</t>
        </r>
        <r>
          <rPr>
            <sz val="9"/>
            <color indexed="81"/>
            <rFont val="돋움"/>
            <family val="3"/>
            <charset val="129"/>
          </rPr>
          <t>본문</t>
        </r>
        <r>
          <rPr>
            <sz val="9"/>
            <color indexed="81"/>
            <rFont val="Tahoma"/>
            <family val="2"/>
          </rPr>
          <t>(Table 3) 35</t>
        </r>
      </text>
    </comment>
    <comment ref="H128" authorId="0">
      <text>
        <r>
          <rPr>
            <b/>
            <sz val="9"/>
            <color indexed="81"/>
            <rFont val="Tahoma"/>
            <family val="2"/>
          </rPr>
          <t>COM:</t>
        </r>
        <r>
          <rPr>
            <sz val="9"/>
            <color indexed="81"/>
            <rFont val="Tahoma"/>
            <family val="2"/>
          </rPr>
          <t xml:space="preserve">
</t>
        </r>
        <r>
          <rPr>
            <sz val="9"/>
            <color indexed="81"/>
            <rFont val="돋움"/>
            <family val="3"/>
            <charset val="129"/>
          </rPr>
          <t>여자</t>
        </r>
        <r>
          <rPr>
            <sz val="9"/>
            <color indexed="81"/>
            <rFont val="Tahoma"/>
            <family val="2"/>
          </rPr>
          <t>(%)</t>
        </r>
        <r>
          <rPr>
            <sz val="9"/>
            <color indexed="81"/>
            <rFont val="돋움"/>
            <family val="3"/>
            <charset val="129"/>
          </rPr>
          <t>로</t>
        </r>
        <r>
          <rPr>
            <sz val="9"/>
            <color indexed="81"/>
            <rFont val="Tahoma"/>
            <family val="2"/>
          </rPr>
          <t xml:space="preserve"> </t>
        </r>
        <r>
          <rPr>
            <sz val="9"/>
            <color indexed="81"/>
            <rFont val="돋움"/>
            <family val="3"/>
            <charset val="129"/>
          </rPr>
          <t xml:space="preserve">산출함
</t>
        </r>
      </text>
    </comment>
    <comment ref="H144" authorId="1">
      <text>
        <r>
          <rPr>
            <b/>
            <sz val="9"/>
            <color indexed="81"/>
            <rFont val="Tahoma"/>
            <family val="2"/>
          </rPr>
          <t xml:space="preserve">KimHeewon:
</t>
        </r>
        <r>
          <rPr>
            <b/>
            <sz val="9"/>
            <color indexed="81"/>
            <rFont val="돋움"/>
            <family val="3"/>
            <charset val="129"/>
          </rPr>
          <t>기초특성표와</t>
        </r>
        <r>
          <rPr>
            <b/>
            <sz val="9"/>
            <color indexed="81"/>
            <rFont val="Tahoma"/>
            <family val="2"/>
          </rPr>
          <t xml:space="preserve"> </t>
        </r>
        <r>
          <rPr>
            <b/>
            <sz val="9"/>
            <color indexed="81"/>
            <rFont val="돋움"/>
            <family val="3"/>
            <charset val="129"/>
          </rPr>
          <t>숫자</t>
        </r>
        <r>
          <rPr>
            <b/>
            <sz val="9"/>
            <color indexed="81"/>
            <rFont val="Tahoma"/>
            <family val="2"/>
          </rPr>
          <t xml:space="preserve"> </t>
        </r>
        <r>
          <rPr>
            <b/>
            <sz val="9"/>
            <color indexed="81"/>
            <rFont val="돋움"/>
            <family val="3"/>
            <charset val="129"/>
          </rPr>
          <t>안</t>
        </r>
        <r>
          <rPr>
            <b/>
            <sz val="9"/>
            <color indexed="81"/>
            <rFont val="Tahoma"/>
            <family val="2"/>
          </rPr>
          <t xml:space="preserve"> </t>
        </r>
        <r>
          <rPr>
            <b/>
            <sz val="9"/>
            <color indexed="81"/>
            <rFont val="돋움"/>
            <family val="3"/>
            <charset val="129"/>
          </rPr>
          <t>맞음</t>
        </r>
        <r>
          <rPr>
            <b/>
            <sz val="9"/>
            <color indexed="81"/>
            <rFont val="Tahoma"/>
            <family val="2"/>
          </rPr>
          <t xml:space="preserve">(Table 5 </t>
        </r>
        <r>
          <rPr>
            <b/>
            <sz val="9"/>
            <color indexed="81"/>
            <rFont val="돋움"/>
            <family val="3"/>
            <charset val="129"/>
          </rPr>
          <t>제시내용</t>
        </r>
        <r>
          <rPr>
            <b/>
            <sz val="9"/>
            <color indexed="81"/>
            <rFont val="Tahoma"/>
            <family val="2"/>
          </rPr>
          <t xml:space="preserve"> </t>
        </r>
        <r>
          <rPr>
            <b/>
            <sz val="9"/>
            <color indexed="81"/>
            <rFont val="돋움"/>
            <family val="3"/>
            <charset val="129"/>
          </rPr>
          <t>그대로</t>
        </r>
        <r>
          <rPr>
            <b/>
            <sz val="9"/>
            <color indexed="81"/>
            <rFont val="Tahoma"/>
            <family val="2"/>
          </rPr>
          <t xml:space="preserve"> </t>
        </r>
        <r>
          <rPr>
            <b/>
            <sz val="9"/>
            <color indexed="81"/>
            <rFont val="돋움"/>
            <family val="3"/>
            <charset val="129"/>
          </rPr>
          <t>적음</t>
        </r>
        <r>
          <rPr>
            <b/>
            <sz val="9"/>
            <color indexed="81"/>
            <rFont val="Tahoma"/>
            <family val="2"/>
          </rPr>
          <t>)</t>
        </r>
      </text>
    </comment>
    <comment ref="J144" authorId="1">
      <text>
        <r>
          <rPr>
            <b/>
            <sz val="9"/>
            <color indexed="81"/>
            <rFont val="Tahoma"/>
            <family val="2"/>
          </rPr>
          <t>KimHeewon:</t>
        </r>
        <r>
          <rPr>
            <sz val="9"/>
            <color indexed="81"/>
            <rFont val="Tahoma"/>
            <family val="2"/>
          </rPr>
          <t xml:space="preserve">
</t>
        </r>
        <r>
          <rPr>
            <sz val="9"/>
            <color indexed="81"/>
            <rFont val="돋움"/>
            <family val="3"/>
            <charset val="129"/>
          </rPr>
          <t>기초특성표와</t>
        </r>
        <r>
          <rPr>
            <sz val="9"/>
            <color indexed="81"/>
            <rFont val="Tahoma"/>
            <family val="2"/>
          </rPr>
          <t xml:space="preserve"> </t>
        </r>
        <r>
          <rPr>
            <sz val="9"/>
            <color indexed="81"/>
            <rFont val="돋움"/>
            <family val="3"/>
            <charset val="129"/>
          </rPr>
          <t>숫자</t>
        </r>
        <r>
          <rPr>
            <sz val="9"/>
            <color indexed="81"/>
            <rFont val="Tahoma"/>
            <family val="2"/>
          </rPr>
          <t xml:space="preserve"> </t>
        </r>
        <r>
          <rPr>
            <sz val="9"/>
            <color indexed="81"/>
            <rFont val="돋움"/>
            <family val="3"/>
            <charset val="129"/>
          </rPr>
          <t>안</t>
        </r>
        <r>
          <rPr>
            <sz val="9"/>
            <color indexed="81"/>
            <rFont val="Tahoma"/>
            <family val="2"/>
          </rPr>
          <t xml:space="preserve"> </t>
        </r>
        <r>
          <rPr>
            <sz val="9"/>
            <color indexed="81"/>
            <rFont val="돋움"/>
            <family val="3"/>
            <charset val="129"/>
          </rPr>
          <t>맞음</t>
        </r>
        <r>
          <rPr>
            <sz val="9"/>
            <color indexed="81"/>
            <rFont val="Tahoma"/>
            <family val="2"/>
          </rPr>
          <t xml:space="preserve">(Table 5 </t>
        </r>
        <r>
          <rPr>
            <sz val="9"/>
            <color indexed="81"/>
            <rFont val="돋움"/>
            <family val="3"/>
            <charset val="129"/>
          </rPr>
          <t>제시내용</t>
        </r>
        <r>
          <rPr>
            <sz val="9"/>
            <color indexed="81"/>
            <rFont val="Tahoma"/>
            <family val="2"/>
          </rPr>
          <t xml:space="preserve"> </t>
        </r>
        <r>
          <rPr>
            <sz val="9"/>
            <color indexed="81"/>
            <rFont val="돋움"/>
            <family val="3"/>
            <charset val="129"/>
          </rPr>
          <t>그대로</t>
        </r>
        <r>
          <rPr>
            <sz val="9"/>
            <color indexed="81"/>
            <rFont val="Tahoma"/>
            <family val="2"/>
          </rPr>
          <t xml:space="preserve"> </t>
        </r>
        <r>
          <rPr>
            <sz val="9"/>
            <color indexed="81"/>
            <rFont val="돋움"/>
            <family val="3"/>
            <charset val="129"/>
          </rPr>
          <t>적음</t>
        </r>
        <r>
          <rPr>
            <sz val="9"/>
            <color indexed="81"/>
            <rFont val="Tahoma"/>
            <family val="2"/>
          </rPr>
          <t>)</t>
        </r>
      </text>
    </comment>
  </commentList>
</comments>
</file>

<file path=xl/sharedStrings.xml><?xml version="1.0" encoding="utf-8"?>
<sst xmlns="http://schemas.openxmlformats.org/spreadsheetml/2006/main" count="2929" uniqueCount="1295">
  <si>
    <t>Record Number</t>
  </si>
  <si>
    <t>Sn</t>
  </si>
  <si>
    <t>Sp</t>
  </si>
  <si>
    <t>PPV</t>
  </si>
  <si>
    <t>NPV</t>
  </si>
  <si>
    <t>검사정확도</t>
  </si>
  <si>
    <t>LR+</t>
    <phoneticPr fontId="18" type="noConversion"/>
  </si>
  <si>
    <t>LR-</t>
    <phoneticPr fontId="18" type="noConversion"/>
  </si>
  <si>
    <t>TP</t>
    <phoneticPr fontId="18" type="noConversion"/>
  </si>
  <si>
    <t>FP</t>
    <phoneticPr fontId="18" type="noConversion"/>
  </si>
  <si>
    <t>FN</t>
    <phoneticPr fontId="18" type="noConversion"/>
  </si>
  <si>
    <t>TN</t>
    <phoneticPr fontId="18" type="noConversion"/>
  </si>
  <si>
    <t>목표질환</t>
    <phoneticPr fontId="18" type="noConversion"/>
  </si>
  <si>
    <t>#</t>
    <phoneticPr fontId="18" type="noConversion"/>
  </si>
  <si>
    <t>Record Number</t>
    <phoneticPr fontId="18" type="noConversion"/>
  </si>
  <si>
    <t>제1저자</t>
    <phoneticPr fontId="18" type="noConversion"/>
  </si>
  <si>
    <t>연구설계</t>
    <phoneticPr fontId="18" type="noConversion"/>
  </si>
  <si>
    <t>비고</t>
    <phoneticPr fontId="18" type="noConversion"/>
  </si>
  <si>
    <t>출판
연도</t>
    <phoneticPr fontId="18" type="noConversion"/>
  </si>
  <si>
    <t>연구수행 
국가</t>
    <phoneticPr fontId="18" type="noConversion"/>
  </si>
  <si>
    <t>#</t>
    <phoneticPr fontId="18" type="noConversion"/>
  </si>
  <si>
    <t>출판연도</t>
    <phoneticPr fontId="18" type="noConversion"/>
  </si>
  <si>
    <t>연구목적</t>
    <phoneticPr fontId="18" type="noConversion"/>
  </si>
  <si>
    <t>총 대상자수</t>
    <phoneticPr fontId="18" type="noConversion"/>
  </si>
  <si>
    <t>세부 정의(대상자 수)</t>
    <phoneticPr fontId="18" type="noConversion"/>
  </si>
  <si>
    <t>검사방법</t>
    <phoneticPr fontId="18" type="noConversion"/>
  </si>
  <si>
    <t>연구대상자(P)</t>
    <phoneticPr fontId="18" type="noConversion"/>
  </si>
  <si>
    <t>중재검사(I)</t>
    <phoneticPr fontId="18" type="noConversion"/>
  </si>
  <si>
    <t>참조표준(ref)</t>
    <phoneticPr fontId="18" type="noConversion"/>
  </si>
  <si>
    <t>진단기준</t>
    <phoneticPr fontId="18" type="noConversion"/>
  </si>
  <si>
    <t>비고</t>
    <phoneticPr fontId="18" type="noConversion"/>
  </si>
  <si>
    <t>연구대상자</t>
    <phoneticPr fontId="18" type="noConversion"/>
  </si>
  <si>
    <t>정의</t>
    <phoneticPr fontId="18" type="noConversion"/>
  </si>
  <si>
    <t>AUC</t>
    <phoneticPr fontId="18" type="noConversion"/>
  </si>
  <si>
    <t>ROC</t>
    <phoneticPr fontId="18" type="noConversion"/>
  </si>
  <si>
    <t>p-tau</t>
    <phoneticPr fontId="18" type="noConversion"/>
  </si>
  <si>
    <t>비교검사(C)</t>
    <phoneticPr fontId="18" type="noConversion"/>
  </si>
  <si>
    <t xml:space="preserve"> </t>
    <phoneticPr fontId="18" type="noConversion"/>
  </si>
  <si>
    <t>결론</t>
    <phoneticPr fontId="18" type="noConversion"/>
  </si>
  <si>
    <t>환자군</t>
    <phoneticPr fontId="18" type="noConversion"/>
  </si>
  <si>
    <t>대조군</t>
    <phoneticPr fontId="18" type="noConversion"/>
  </si>
  <si>
    <t>AD</t>
    <phoneticPr fontId="18" type="noConversion"/>
  </si>
  <si>
    <t>(대상자 정의)</t>
    <phoneticPr fontId="18" type="noConversion"/>
  </si>
  <si>
    <t>N</t>
    <phoneticPr fontId="18" type="noConversion"/>
  </si>
  <si>
    <t>검사법</t>
    <phoneticPr fontId="18" type="noConversion"/>
  </si>
  <si>
    <t>상세</t>
    <phoneticPr fontId="18" type="noConversion"/>
  </si>
  <si>
    <t>구분
(T, P)</t>
    <phoneticPr fontId="18" type="noConversion"/>
  </si>
  <si>
    <t>결과지표</t>
    <phoneticPr fontId="18" type="noConversion"/>
  </si>
  <si>
    <t>연구결과</t>
    <phoneticPr fontId="18" type="noConversion"/>
  </si>
  <si>
    <t>Agnello</t>
  </si>
  <si>
    <t>Dhiman</t>
    <phoneticPr fontId="18" type="noConversion"/>
  </si>
  <si>
    <t>Diaz-Lucena</t>
  </si>
  <si>
    <t>Hanes</t>
  </si>
  <si>
    <t>Janelidze</t>
  </si>
  <si>
    <t>Jung</t>
  </si>
  <si>
    <t>Lim</t>
  </si>
  <si>
    <t>Oudart</t>
  </si>
  <si>
    <t>Shim</t>
  </si>
  <si>
    <t>Teuber-Hanselmann</t>
  </si>
  <si>
    <t>Ye</t>
    <phoneticPr fontId="18" type="noConversion"/>
  </si>
  <si>
    <t>Bergau</t>
    <phoneticPr fontId="18" type="noConversion"/>
  </si>
  <si>
    <t>Blennow</t>
    <phoneticPr fontId="18" type="noConversion"/>
  </si>
  <si>
    <t>Fossati</t>
    <phoneticPr fontId="18" type="noConversion"/>
  </si>
  <si>
    <t>Garcia-Ayllon</t>
  </si>
  <si>
    <t>Leitao</t>
    <phoneticPr fontId="18" type="noConversion"/>
  </si>
  <si>
    <t>Park</t>
  </si>
  <si>
    <t>Fortea</t>
  </si>
  <si>
    <t>Paterson</t>
  </si>
  <si>
    <t>Shi</t>
  </si>
  <si>
    <t>Chiasserini</t>
    <phoneticPr fontId="18" type="noConversion"/>
  </si>
  <si>
    <t>Fialova</t>
    <phoneticPr fontId="18" type="noConversion"/>
  </si>
  <si>
    <t>Goossens</t>
    <phoneticPr fontId="18" type="noConversion"/>
  </si>
  <si>
    <t>Lista</t>
    <phoneticPr fontId="18" type="noConversion"/>
  </si>
  <si>
    <t>Paraskevas</t>
    <phoneticPr fontId="18" type="noConversion"/>
  </si>
  <si>
    <t>Bousiges</t>
    <phoneticPr fontId="18" type="noConversion"/>
  </si>
  <si>
    <t>Karch</t>
  </si>
  <si>
    <t>Llorens</t>
    <phoneticPr fontId="18" type="noConversion"/>
  </si>
  <si>
    <t>Wang</t>
  </si>
  <si>
    <t>Dorey</t>
    <phoneticPr fontId="18" type="noConversion"/>
  </si>
  <si>
    <t>Dumurgier</t>
  </si>
  <si>
    <t>Forlenza</t>
    <phoneticPr fontId="18" type="noConversion"/>
  </si>
  <si>
    <t>Jingami</t>
    <phoneticPr fontId="18" type="noConversion"/>
  </si>
  <si>
    <t>Leuzy</t>
  </si>
  <si>
    <t>Palmqvist</t>
  </si>
  <si>
    <t>Seeburger</t>
  </si>
  <si>
    <t>Struyfs</t>
  </si>
  <si>
    <t>2015a</t>
    <phoneticPr fontId="18" type="noConversion"/>
  </si>
  <si>
    <t>Struyfs</t>
    <phoneticPr fontId="18" type="noConversion"/>
  </si>
  <si>
    <t>2015b</t>
    <phoneticPr fontId="18" type="noConversion"/>
  </si>
  <si>
    <t>Wagshal</t>
    <phoneticPr fontId="18" type="noConversion"/>
  </si>
  <si>
    <t>Duits</t>
  </si>
  <si>
    <t>Faull</t>
  </si>
  <si>
    <t>Lehmann</t>
    <phoneticPr fontId="18" type="noConversion"/>
  </si>
  <si>
    <t>2014a</t>
    <phoneticPr fontId="18" type="noConversion"/>
  </si>
  <si>
    <t>2014b</t>
    <phoneticPr fontId="18" type="noConversion"/>
  </si>
  <si>
    <t>Monge-Argiles</t>
    <phoneticPr fontId="18" type="noConversion"/>
  </si>
  <si>
    <t>2013a</t>
  </si>
  <si>
    <t>Dumurgier</t>
    <phoneticPr fontId="18" type="noConversion"/>
  </si>
  <si>
    <t>2013b</t>
    <phoneticPr fontId="18" type="noConversion"/>
  </si>
  <si>
    <t>Jongbloed</t>
  </si>
  <si>
    <t>Le Bastard</t>
  </si>
  <si>
    <t>Molinuevo</t>
  </si>
  <si>
    <t>Park (박선아)</t>
    <phoneticPr fontId="18" type="noConversion"/>
  </si>
  <si>
    <t>Surace</t>
    <phoneticPr fontId="18" type="noConversion"/>
  </si>
  <si>
    <t>Baldeiras</t>
  </si>
  <si>
    <t>Irwin</t>
  </si>
  <si>
    <t>Thaweepoksomboon</t>
    <phoneticPr fontId="18" type="noConversion"/>
  </si>
  <si>
    <t>Mulder</t>
  </si>
  <si>
    <t>Koopman</t>
    <phoneticPr fontId="18" type="noConversion"/>
  </si>
  <si>
    <t>Shaw</t>
  </si>
  <si>
    <t>Verbeek</t>
  </si>
  <si>
    <t>Welge</t>
    <phoneticPr fontId="18" type="noConversion"/>
  </si>
  <si>
    <t>Herukka</t>
  </si>
  <si>
    <t>Kapaki</t>
  </si>
  <si>
    <t>Lewczuk</t>
    <phoneticPr fontId="18" type="noConversion"/>
  </si>
  <si>
    <t>Ravaglia</t>
    <phoneticPr fontId="18" type="noConversion"/>
  </si>
  <si>
    <t>2007b</t>
  </si>
  <si>
    <t>Reijn</t>
  </si>
  <si>
    <t>Ibach</t>
  </si>
  <si>
    <t>Parnetti</t>
  </si>
  <si>
    <t>Vanderstichele</t>
  </si>
  <si>
    <t>Olsson</t>
  </si>
  <si>
    <t>Schoonenboom</t>
    <phoneticPr fontId="18" type="noConversion"/>
  </si>
  <si>
    <t>T, P</t>
    <phoneticPr fontId="18" type="noConversion"/>
  </si>
  <si>
    <t>P</t>
    <phoneticPr fontId="18" type="noConversion"/>
  </si>
  <si>
    <t>funding,
COI</t>
    <phoneticPr fontId="18" type="noConversion"/>
  </si>
  <si>
    <t>요인</t>
    <phoneticPr fontId="18" type="noConversion"/>
  </si>
  <si>
    <t>변량</t>
    <phoneticPr fontId="18" type="noConversion"/>
  </si>
  <si>
    <t>결과</t>
    <phoneticPr fontId="18" type="noConversion"/>
  </si>
  <si>
    <t>기준?</t>
    <phoneticPr fontId="18" type="noConversion"/>
  </si>
  <si>
    <t>p-value</t>
    <phoneticPr fontId="18" type="noConversion"/>
  </si>
  <si>
    <t>추적관찰기간</t>
    <phoneticPr fontId="18" type="noConversion"/>
  </si>
  <si>
    <t xml:space="preserve">mean </t>
    <phoneticPr fontId="18" type="noConversion"/>
  </si>
  <si>
    <t>SD</t>
    <phoneticPr fontId="18" type="noConversion"/>
  </si>
  <si>
    <t>임계값</t>
    <phoneticPr fontId="18" type="noConversion"/>
  </si>
  <si>
    <t>단위</t>
    <phoneticPr fontId="18" type="noConversion"/>
  </si>
  <si>
    <t>Sn</t>
    <phoneticPr fontId="18" type="noConversion"/>
  </si>
  <si>
    <t>%</t>
    <phoneticPr fontId="18" type="noConversion"/>
  </si>
  <si>
    <t>값</t>
    <phoneticPr fontId="18" type="noConversion"/>
  </si>
  <si>
    <t>MCI progressed to AD</t>
    <phoneticPr fontId="18" type="noConversion"/>
  </si>
  <si>
    <t>Schoonenboom</t>
  </si>
  <si>
    <t>Le Bastard</t>
    <phoneticPr fontId="18" type="noConversion"/>
  </si>
  <si>
    <t>미국</t>
    <phoneticPr fontId="18" type="noConversion"/>
  </si>
  <si>
    <t>cohort study</t>
    <phoneticPr fontId="18" type="noConversion"/>
  </si>
  <si>
    <t>This study was supported by grants from the National Institutes of Health (NIH)</t>
    <phoneticPr fontId="18" type="noConversion"/>
  </si>
  <si>
    <t xml:space="preserve"> </t>
    <phoneticPr fontId="18" type="noConversion"/>
  </si>
  <si>
    <t>INNO-BIA AlzBio3™ Luminex assay reagents (Innogenetics, Ghent, Belgium)</t>
    <phoneticPr fontId="18" type="noConversion"/>
  </si>
  <si>
    <t>t-tau, p-tau</t>
    <phoneticPr fontId="18" type="noConversion"/>
  </si>
  <si>
    <t>AD</t>
    <phoneticPr fontId="18" type="noConversion"/>
  </si>
  <si>
    <t>clinical diagnostic criteria</t>
    <phoneticPr fontId="18" type="noConversion"/>
  </si>
  <si>
    <t>NINCDS-ADRDA criteria</t>
    <phoneticPr fontId="18" type="noConversion"/>
  </si>
  <si>
    <t>NINCDS-ADRDA</t>
    <phoneticPr fontId="18" type="noConversion"/>
  </si>
  <si>
    <t>약어</t>
    <phoneticPr fontId="18" type="noConversion"/>
  </si>
  <si>
    <t>full term</t>
    <phoneticPr fontId="18" type="noConversion"/>
  </si>
  <si>
    <t>National Institute of Neurological and Communicative Disorders and Stroke (NINCDS) and the Alzheimer’s Disease and Related Disorders Association (ADRDA)</t>
    <phoneticPr fontId="18" type="noConversion"/>
  </si>
  <si>
    <t>Alzheimer’s disease</t>
    <phoneticPr fontId="18" type="noConversion"/>
  </si>
  <si>
    <t>Combining CSF biomarkers representing AD and LB pathologies may have clinical value in the differential diagnosis of AD.</t>
    <phoneticPr fontId="18" type="noConversion"/>
  </si>
  <si>
    <t>In this study, to test whether inclusion of CSF α-syn that represents brain LB pathology could improve the differential diagnosis of AD and other dementias</t>
    <phoneticPr fontId="18" type="noConversion"/>
  </si>
  <si>
    <t>HC</t>
    <phoneticPr fontId="18" type="noConversion"/>
  </si>
  <si>
    <t xml:space="preserve">값 </t>
    <phoneticPr fontId="18" type="noConversion"/>
  </si>
  <si>
    <t>(95% CI)</t>
    <phoneticPr fontId="18" type="noConversion"/>
  </si>
  <si>
    <t>FTD</t>
    <phoneticPr fontId="18" type="noConversion"/>
  </si>
  <si>
    <t>LBD</t>
    <phoneticPr fontId="18" type="noConversion"/>
  </si>
  <si>
    <t>Amyotrophic Lateral Sclerosis</t>
    <phoneticPr fontId="18" type="noConversion"/>
  </si>
  <si>
    <t>ALS</t>
    <phoneticPr fontId="18" type="noConversion"/>
  </si>
  <si>
    <t>Frontotemporal Degeneration</t>
    <phoneticPr fontId="18" type="noConversion"/>
  </si>
  <si>
    <t>CSF</t>
    <phoneticPr fontId="18" type="noConversion"/>
  </si>
  <si>
    <t>cerebrospinal fluid</t>
    <phoneticPr fontId="18" type="noConversion"/>
  </si>
  <si>
    <t>PD</t>
    <phoneticPr fontId="18" type="noConversion"/>
  </si>
  <si>
    <t>DLB</t>
    <phoneticPr fontId="18" type="noConversion"/>
  </si>
  <si>
    <t>dementia with Lewy bodies</t>
    <phoneticPr fontId="18" type="noConversion"/>
  </si>
  <si>
    <t>progressive supranuclear palsy</t>
    <phoneticPr fontId="18" type="noConversion"/>
  </si>
  <si>
    <t>PSP</t>
    <phoneticPr fontId="18" type="noConversion"/>
  </si>
  <si>
    <t>ALS</t>
    <phoneticPr fontId="18" type="noConversion"/>
  </si>
  <si>
    <t>PSP</t>
    <phoneticPr fontId="18" type="noConversion"/>
  </si>
  <si>
    <t>Luminex immunoassays</t>
    <phoneticPr fontId="18" type="noConversion"/>
  </si>
  <si>
    <t>Luminex immunoassays</t>
    <phoneticPr fontId="18" type="noConversion"/>
  </si>
  <si>
    <t>Shi</t>
    <phoneticPr fontId="18" type="noConversion"/>
  </si>
  <si>
    <t>cohort</t>
    <phoneticPr fontId="18" type="noConversion"/>
  </si>
  <si>
    <t>To investigate whether tau phosphorylated at Thr217 (p-tau T217) assay in CSF can distinguish patients with Alzheimer disease</t>
    <phoneticPr fontId="18" type="noConversion"/>
  </si>
  <si>
    <t xml:space="preserve"> </t>
    <phoneticPr fontId="18" type="noConversion"/>
  </si>
  <si>
    <t>네덜란드, 스웨덴, 체코</t>
    <phoneticPr fontId="18" type="noConversion"/>
  </si>
  <si>
    <t>AD (77), other neurodegenerative diseases (69), healthy (44)</t>
    <phoneticPr fontId="18" type="noConversion"/>
  </si>
  <si>
    <t>3 cohorts</t>
    <phoneticPr fontId="18" type="noConversion"/>
  </si>
  <si>
    <t>p-tau T181</t>
    <phoneticPr fontId="18" type="noConversion"/>
  </si>
  <si>
    <t>ELISA</t>
  </si>
  <si>
    <t>ELISA</t>
    <phoneticPr fontId="18" type="noConversion"/>
  </si>
  <si>
    <t>Fujirebio (Tokyo, Japan) Innotest ELISA assays</t>
    <phoneticPr fontId="18" type="noConversion"/>
  </si>
  <si>
    <t>NINDS–ADRDA criteria</t>
    <phoneticPr fontId="18" type="noConversion"/>
  </si>
  <si>
    <t>AD</t>
    <phoneticPr fontId="18" type="noConversion"/>
  </si>
  <si>
    <t>clinical</t>
    <phoneticPr fontId="18" type="noConversion"/>
  </si>
  <si>
    <t>This study demonstrates that p-tau T217 displayed better diagnostic accuracy than p-tau T181. The data suggest that the new p-tau T217 assay has potential as an AD diagnostic test in clinical evaluation.</t>
    <phoneticPr fontId="18" type="noConversion"/>
  </si>
  <si>
    <t>저자 일부 업체 사례금 받음</t>
    <phoneticPr fontId="18" type="noConversion"/>
  </si>
  <si>
    <t>pg/mL</t>
    <phoneticPr fontId="18" type="noConversion"/>
  </si>
  <si>
    <t>(0.84, 0.98)</t>
    <phoneticPr fontId="18" type="noConversion"/>
  </si>
  <si>
    <t>healthy</t>
    <phoneticPr fontId="18" type="noConversion"/>
  </si>
  <si>
    <t>(0.91, 0.99)</t>
    <phoneticPr fontId="18" type="noConversion"/>
  </si>
  <si>
    <t>Hanes</t>
    <phoneticPr fontId="18" type="noConversion"/>
  </si>
  <si>
    <t>Here we investigate the performance of CSF p-tau217 as a biomarker of AD in comparison to p-tau181.</t>
    <phoneticPr fontId="18" type="noConversion"/>
  </si>
  <si>
    <t>네덜란드</t>
    <phoneticPr fontId="18" type="noConversion"/>
  </si>
  <si>
    <t>AD dementia (43), Non-AD disorders (57), CU (65), MCI (29)</t>
    <phoneticPr fontId="18" type="noConversion"/>
  </si>
  <si>
    <t xml:space="preserve">cognitively unimpaired controls </t>
    <phoneticPr fontId="18" type="noConversion"/>
  </si>
  <si>
    <t>CU</t>
    <phoneticPr fontId="18" type="noConversion"/>
  </si>
  <si>
    <t>p-tau181</t>
    <phoneticPr fontId="18" type="noConversion"/>
  </si>
  <si>
    <t>ELISA kits</t>
    <phoneticPr fontId="18" type="noConversion"/>
  </si>
  <si>
    <t>(18F flortaucipir PET)</t>
    <phoneticPr fontId="18" type="noConversion"/>
  </si>
  <si>
    <t>Non-AD neurodegenerative disorders (PD, PDD, PSP, DLB, CBS, SD, bvFTD)</t>
    <phoneticPr fontId="18" type="noConversion"/>
  </si>
  <si>
    <t>AD dementia</t>
    <phoneticPr fontId="18" type="noConversion"/>
  </si>
  <si>
    <t>Parkinson’s disease with dementia</t>
    <phoneticPr fontId="18" type="noConversion"/>
  </si>
  <si>
    <t>PDD</t>
    <phoneticPr fontId="18" type="noConversion"/>
  </si>
  <si>
    <t>corticobasal syndrome</t>
    <phoneticPr fontId="18" type="noConversion"/>
  </si>
  <si>
    <t>CBS</t>
    <phoneticPr fontId="18" type="noConversion"/>
  </si>
  <si>
    <t>semantic dementia</t>
    <phoneticPr fontId="18" type="noConversion"/>
  </si>
  <si>
    <t>SD</t>
    <phoneticPr fontId="18" type="noConversion"/>
  </si>
  <si>
    <t>behavioral-variant frontotemporal dementia</t>
    <phoneticPr fontId="18" type="noConversion"/>
  </si>
  <si>
    <t>bvFTD</t>
    <phoneticPr fontId="18" type="noConversion"/>
  </si>
  <si>
    <t>Parkinson’s disease</t>
    <phoneticPr fontId="18" type="noConversion"/>
  </si>
  <si>
    <t>These findings suggest that ptau217 might be more useful than p-tau181 in the diagnostic work up of AD.</t>
    <phoneticPr fontId="18" type="noConversion"/>
  </si>
  <si>
    <t>The study was supported by 공공기관 ?</t>
    <phoneticPr fontId="18" type="noConversion"/>
  </si>
  <si>
    <t>Youden index derived cutoffs</t>
    <phoneticPr fontId="18" type="noConversion"/>
  </si>
  <si>
    <t>cutoffs with a fixed</t>
    <phoneticPr fontId="18" type="noConversion"/>
  </si>
  <si>
    <t>2개의 cohorts 중, Swedish BioFINDER cohort 결과</t>
    <phoneticPr fontId="18" type="noConversion"/>
  </si>
  <si>
    <t>이탈리아, 벨기에, 독일</t>
    <phoneticPr fontId="18" type="noConversion"/>
  </si>
  <si>
    <t>We evaluated the diagnostic performance of five CSF biomarkers across a well-characterized cohort of patients diagnosed with AD, DLB, PDD, and Parkinson’s disease (PD).</t>
    <phoneticPr fontId="18" type="noConversion"/>
  </si>
  <si>
    <t>commercially available ELISAs (Total Tau ELISA, Phosphorylated Tau 181 ELISA, EUROIMMUN AG, Lübeck, Germany)</t>
    <phoneticPr fontId="18" type="noConversion"/>
  </si>
  <si>
    <t>National Institute of Aging-Alzheimer Association criteria</t>
    <phoneticPr fontId="18" type="noConversion"/>
  </si>
  <si>
    <t>This work received support from the Italian Ministry for Research and Education under PRIN project 등</t>
    <phoneticPr fontId="18" type="noConversion"/>
  </si>
  <si>
    <t>The combination of CSF biomarkers linked to different aspects of neurodegeneration, such as FABP3, α-syn, and AD biomarkers, improves the biochemical characterization of AD and Lewy body disorders.</t>
    <phoneticPr fontId="18" type="noConversion"/>
  </si>
  <si>
    <t>DLB</t>
    <phoneticPr fontId="18" type="noConversion"/>
  </si>
  <si>
    <t>AD (48), DLB (40), OND (46), PD (54), PDD (20)</t>
    <phoneticPr fontId="18" type="noConversion"/>
  </si>
  <si>
    <t>ELISAs</t>
    <phoneticPr fontId="18" type="noConversion"/>
  </si>
  <si>
    <t>maximized Youden’s index</t>
    <phoneticPr fontId="18" type="noConversion"/>
  </si>
  <si>
    <t>OND</t>
    <phoneticPr fontId="18" type="noConversion"/>
  </si>
  <si>
    <t>other neurological diseases</t>
    <phoneticPr fontId="18" type="noConversion"/>
  </si>
  <si>
    <t>체코</t>
    <phoneticPr fontId="18" type="noConversion"/>
  </si>
  <si>
    <t>The aim of this study was to evaluate the diagnostic potential of cerebrospinal fluid (CSF) and serum levels of neurocytoskeletal proteins and their ratios for the diagnosis of dementias and to assess the differences in neurocytoskeletal proteins between neurodegeneration and neuroinflammation.</t>
    <phoneticPr fontId="18" type="noConversion"/>
  </si>
  <si>
    <t>AD (20), Other dementia (13), Patients with neuroinflammation (17), Normal patient controls (20)</t>
    <phoneticPr fontId="18" type="noConversion"/>
  </si>
  <si>
    <t>ELISA kits (INNOTEST® hTAU Ag, INNOTEST® PHOSPHO-TAU(181P)) from Innogenetics (now Fujirebio Europe, Ghent, Belgium)</t>
    <phoneticPr fontId="18" type="noConversion"/>
  </si>
  <si>
    <t>NIA-AA criteria</t>
    <phoneticPr fontId="18" type="noConversion"/>
  </si>
  <si>
    <t>National Institute on Aging-Alzheimer’s Association</t>
    <phoneticPr fontId="18" type="noConversion"/>
  </si>
  <si>
    <t>NIA-AA</t>
    <phoneticPr fontId="18" type="noConversion"/>
  </si>
  <si>
    <t>CSF tau proteins and their index differentiated between AD or OD patients and cognitively normal subjects, while CSF levels of neurofilaments expressed as their index seem to contribute to the discrimination between patients with neuroinflammation and normal controls or AD patients.</t>
    <phoneticPr fontId="18" type="noConversion"/>
  </si>
  <si>
    <t>The study was supported by Research Project Charles University in Prague PROGRES Q25 and Q35, by the project of National Institute of Mental Health NPU I (LO1611) and by Ministry of Health,</t>
    <phoneticPr fontId="18" type="noConversion"/>
  </si>
  <si>
    <t>(cohort)</t>
    <phoneticPr fontId="18" type="noConversion"/>
  </si>
  <si>
    <t>Normal controls (cognitively normal elderly persons)</t>
    <phoneticPr fontId="18" type="noConversion"/>
  </si>
  <si>
    <t>inflammatory patients</t>
    <phoneticPr fontId="18" type="noConversion"/>
  </si>
  <si>
    <t>&gt;55</t>
    <phoneticPr fontId="18" type="noConversion"/>
  </si>
  <si>
    <t>(0.62, 0.90)</t>
    <phoneticPr fontId="18" type="noConversion"/>
  </si>
  <si>
    <t>other dementias</t>
    <phoneticPr fontId="18" type="noConversion"/>
  </si>
  <si>
    <t>(0.60, 0.90)</t>
    <phoneticPr fontId="18" type="noConversion"/>
  </si>
  <si>
    <t>&gt;64</t>
    <phoneticPr fontId="18" type="noConversion"/>
  </si>
  <si>
    <t>&gt;49.5</t>
    <phoneticPr fontId="18" type="noConversion"/>
  </si>
  <si>
    <t>(0.61, 0.90)</t>
    <phoneticPr fontId="18" type="noConversion"/>
  </si>
  <si>
    <t xml:space="preserve">독일 </t>
    <phoneticPr fontId="18" type="noConversion"/>
  </si>
  <si>
    <t>cohort study</t>
    <phoneticPr fontId="18" type="noConversion"/>
  </si>
  <si>
    <t>Frolich</t>
    <phoneticPr fontId="18" type="noConversion"/>
  </si>
  <si>
    <t>MCI-AD (28), MCI-stable (87)</t>
    <phoneticPr fontId="18" type="noConversion"/>
  </si>
  <si>
    <t>we investigated which combination of cognitive markers and biomarkers can best predict progression to AD dementia in order to generate a clinical model to predict the short-term progression to AD dementia applicable to a help-seeking sample of MCI patients.</t>
    <phoneticPr fontId="18" type="noConversion"/>
  </si>
  <si>
    <t>t-Tau, p-Tau</t>
    <phoneticPr fontId="18" type="noConversion"/>
  </si>
  <si>
    <t>NINCDS-ADRDA criteria</t>
    <phoneticPr fontId="18" type="noConversion"/>
  </si>
  <si>
    <t>clinical (by an experienced neurologist)</t>
    <phoneticPr fontId="18" type="noConversion"/>
  </si>
  <si>
    <t>ELISA (Innogenetics, Ghent, Belgium)</t>
    <phoneticPr fontId="18" type="noConversion"/>
  </si>
  <si>
    <t>This study has been supported by a grant from the German Federal Ministry of Education and Research (BMBF): Kompetenznetz Demenzen (01GI0420).</t>
    <phoneticPr fontId="18" type="noConversion"/>
  </si>
  <si>
    <t>Our results show that a combination of two biomarkers of neurodegeneration (e.g., HCV and t-Tau) is not superior over the single parameters alone in identifying patients with MCI who are most likely to progress to AD
dementia within a relatively short time period. However,</t>
    <phoneticPr fontId="18" type="noConversion"/>
  </si>
  <si>
    <t>MCI-stable</t>
  </si>
  <si>
    <t>Youden index</t>
    <phoneticPr fontId="18" type="noConversion"/>
  </si>
  <si>
    <t>clinical diagnosis</t>
    <phoneticPr fontId="18" type="noConversion"/>
  </si>
  <si>
    <t>No serious adverse events were reported.</t>
    <phoneticPr fontId="18" type="noConversion"/>
  </si>
  <si>
    <t>serious adverse events</t>
    <phoneticPr fontId="18" type="noConversion"/>
  </si>
  <si>
    <t>maximizing the Youden index</t>
    <phoneticPr fontId="18" type="noConversion"/>
  </si>
  <si>
    <t>Creutzfeldt-Jakob disease</t>
    <phoneticPr fontId="18" type="noConversion"/>
  </si>
  <si>
    <t>CJD</t>
    <phoneticPr fontId="18" type="noConversion"/>
  </si>
  <si>
    <t>벨기에</t>
    <phoneticPr fontId="18" type="noConversion"/>
  </si>
  <si>
    <t>The goal of this study is to investigate if p-taurel can improve the diagnostic performance of the AD CSF biomarker panel for differential dementia diagnosis.</t>
    <phoneticPr fontId="18" type="noConversion"/>
  </si>
  <si>
    <t>t-tau, p-tau181</t>
    <phoneticPr fontId="18" type="noConversion"/>
  </si>
  <si>
    <t>ELISA (INNOTEST hTau-Ag, and INNOTEST Phospho-Tau(181P) from Fujirebio Europe, Belgium)</t>
    <phoneticPr fontId="18" type="noConversion"/>
  </si>
  <si>
    <t>Clinical diagnosis</t>
    <phoneticPr fontId="18" type="noConversion"/>
  </si>
  <si>
    <t>IWG-2 criteria</t>
    <phoneticPr fontId="18" type="noConversion"/>
  </si>
  <si>
    <t>This work was funded in part by the University of Antwerp Research Fund 등, ELISA kits were kindly provided by Fujirebio Europe, Belgium and the pTAU rel ELISA kits were kindly provided by IBL International GmbH, Germany.</t>
    <phoneticPr fontId="18" type="noConversion"/>
  </si>
  <si>
    <t>The addition of p-taurel to the AD CSF biomarker panel failed to improve differentiation between AD and non-AD dementias.</t>
    <phoneticPr fontId="18" type="noConversion"/>
  </si>
  <si>
    <t>pg/ml</t>
    <phoneticPr fontId="18" type="noConversion"/>
  </si>
  <si>
    <t>FTLD</t>
    <phoneticPr fontId="18" type="noConversion"/>
  </si>
  <si>
    <t>cohort (multicenter cross-sectional study)</t>
    <phoneticPr fontId="18" type="noConversion"/>
  </si>
  <si>
    <t>프랑스, 독일, 스웨덴</t>
    <phoneticPr fontId="18" type="noConversion"/>
  </si>
  <si>
    <t xml:space="preserve">First, we sought to investigate CSF neurogranin concentrations in different neurodegenerative diseases. Second, </t>
    <phoneticPr fontId="18" type="noConversion"/>
  </si>
  <si>
    <t>NINCDS-ADRDA</t>
    <phoneticPr fontId="18" type="noConversion"/>
  </si>
  <si>
    <t>AD (35), HC (21), MCI (41), FTD (9)</t>
    <phoneticPr fontId="18" type="noConversion"/>
  </si>
  <si>
    <t>p-tau, t-tau</t>
    <phoneticPr fontId="18" type="noConversion"/>
  </si>
  <si>
    <t>established sandwich ELISA methods, INNOTEST hTAU-Ag, and INNOTEST Phospho-Tau[181P] (Fujirebio Europe NV, Gent, Belgium)</t>
    <phoneticPr fontId="18" type="noConversion"/>
  </si>
  <si>
    <t>This work was supported by the AXA Research Fund, the “Fondation Universit´e Pierre et Marie Curie” and the “Fondation pour la Recherche sur Alzheimer”, Paris, France. The research leading to these results has received funding from the program “Investissements d’avenir” ANR-10-IAIHU-06 (Agence Nationale de la Recherche-10-IA Agence Institut Hospitalo-Universitaire-6) (Harald Hampel).</t>
    <phoneticPr fontId="18" type="noConversion"/>
  </si>
  <si>
    <t>We conclude that further classification and longitudinal studies are required to shed more light into the potential role of neurogranin as a pathophysiological biomarker of neurodegenerative diseases.</t>
    <phoneticPr fontId="18" type="noConversion"/>
  </si>
  <si>
    <t>ADD</t>
    <phoneticPr fontId="18" type="noConversion"/>
  </si>
  <si>
    <t>HC</t>
    <phoneticPr fontId="18" type="noConversion"/>
  </si>
  <si>
    <t>multicenter</t>
    <phoneticPr fontId="18" type="noConversion"/>
  </si>
  <si>
    <t>60, 66, 62, 80(clinic마다 다름)</t>
    <phoneticPr fontId="18" type="noConversion"/>
  </si>
  <si>
    <t>그리스</t>
    <phoneticPr fontId="18" type="noConversion"/>
  </si>
  <si>
    <t>AD (29), healthy controls (17), PPA (43)</t>
    <phoneticPr fontId="18" type="noConversion"/>
  </si>
  <si>
    <t>Primary progressive aphasia</t>
    <phoneticPr fontId="18" type="noConversion"/>
  </si>
  <si>
    <t>PPA</t>
    <phoneticPr fontId="18" type="noConversion"/>
  </si>
  <si>
    <t>To study the potential of cerebrospinal fluid (CSF) biomarkers for identifying the underlying pathology in patients
with PPA.</t>
    <phoneticPr fontId="18" type="noConversion"/>
  </si>
  <si>
    <t xml:space="preserve"> </t>
    <phoneticPr fontId="18" type="noConversion"/>
  </si>
  <si>
    <t>τT, τP-181</t>
    <phoneticPr fontId="18" type="noConversion"/>
  </si>
  <si>
    <t>double sandwich ELISA</t>
    <phoneticPr fontId="18" type="noConversion"/>
  </si>
  <si>
    <t>NINDS–ADRDA</t>
    <phoneticPr fontId="18" type="noConversion"/>
  </si>
  <si>
    <t>clinical</t>
    <phoneticPr fontId="18" type="noConversion"/>
  </si>
  <si>
    <t>AD</t>
    <phoneticPr fontId="18" type="noConversion"/>
  </si>
  <si>
    <t>This research has been co-financed by the European Union (European Regional Development Fund – ERDF) and Greek national funds</t>
    <phoneticPr fontId="18" type="noConversion"/>
  </si>
  <si>
    <t>CSF biomarkers may be a valuable tool for the discrimination between PPA patients with AD and non-AD pathophysiology and possibly between FTLD patients with tau and TDP-43 pathology.</t>
    <phoneticPr fontId="18" type="noConversion"/>
  </si>
  <si>
    <t>healthy controls</t>
    <phoneticPr fontId="18" type="noConversion"/>
  </si>
  <si>
    <t>pg/ml</t>
    <phoneticPr fontId="18" type="noConversion"/>
  </si>
  <si>
    <t>&gt;56.76</t>
    <phoneticPr fontId="18" type="noConversion"/>
  </si>
  <si>
    <t>대한민국</t>
    <phoneticPr fontId="18" type="noConversion"/>
  </si>
  <si>
    <t>Our objective was to apply well-known CSF biomarkers and redetermine their diagnostic cutoff values for AD in South Korea.</t>
    <phoneticPr fontId="18" type="noConversion"/>
  </si>
  <si>
    <t>ADD (76), CON (71), OND (47)</t>
    <phoneticPr fontId="18" type="noConversion"/>
  </si>
  <si>
    <t>6 clinics</t>
    <phoneticPr fontId="18" type="noConversion"/>
  </si>
  <si>
    <t>ADD</t>
    <phoneticPr fontId="18" type="noConversion"/>
  </si>
  <si>
    <t>Alzheimer’s disease dementia</t>
    <phoneticPr fontId="18" type="noConversion"/>
  </si>
  <si>
    <t>tTau, pTau</t>
    <phoneticPr fontId="18" type="noConversion"/>
  </si>
  <si>
    <t>INNOTEST ELISA kit (Fujirebio Diagnostics, Ghent, Belgium)</t>
    <phoneticPr fontId="18" type="noConversion"/>
  </si>
  <si>
    <t>clinical diagnosis</t>
    <phoneticPr fontId="18" type="noConversion"/>
  </si>
  <si>
    <t>Supported by Korea Health Technology R&amp;D Project through the Korea Health Industry Development Institute (KHIDI), funded by the Ministry of Health &amp; Welfare, Republic of Korea (HI14C1942). The authors declare no conflicts of interest.</t>
    <phoneticPr fontId="18" type="noConversion"/>
  </si>
  <si>
    <t>Our findings highlight the usefulness of CSF AD biomarkers in South Korea, and the necessity of continually testing the reliability of cutoff values.</t>
    <phoneticPr fontId="18" type="noConversion"/>
  </si>
  <si>
    <t>control</t>
    <phoneticPr fontId="18" type="noConversion"/>
  </si>
  <si>
    <t>pg/mL</t>
    <phoneticPr fontId="18" type="noConversion"/>
  </si>
  <si>
    <t>Park</t>
    <phoneticPr fontId="18" type="noConversion"/>
  </si>
  <si>
    <t>(환자-대조군)</t>
    <phoneticPr fontId="18" type="noConversion"/>
  </si>
  <si>
    <t>(0.80, 0.93)</t>
    <phoneticPr fontId="18" type="noConversion"/>
  </si>
  <si>
    <t>&gt;57</t>
    <phoneticPr fontId="18" type="noConversion"/>
  </si>
  <si>
    <t>(0.83, 0.95)</t>
    <phoneticPr fontId="18" type="noConversion"/>
  </si>
  <si>
    <t>&gt;48</t>
    <phoneticPr fontId="18" type="noConversion"/>
  </si>
  <si>
    <t>프랑스</t>
    <phoneticPr fontId="18" type="noConversion"/>
  </si>
  <si>
    <t>To compare these biomarkers between DLB and AD, with a particular focus on the prodromal stage.</t>
    <phoneticPr fontId="18" type="noConversion"/>
  </si>
  <si>
    <t>t-Tau, phospho-Tau181</t>
    <phoneticPr fontId="18" type="noConversion"/>
  </si>
  <si>
    <t>sandwich ELISA (INNOTEST®; Fujirebio Europe, Ghent, Belgium)</t>
    <phoneticPr fontId="18" type="noConversion"/>
  </si>
  <si>
    <t>Dubois’ criteria</t>
    <phoneticPr fontId="18" type="noConversion"/>
  </si>
  <si>
    <t>AD-d (31), prodromal-AD (39), DLB (55), AD+DLB (26), control subjects (15)</t>
    <phoneticPr fontId="18" type="noConversion"/>
  </si>
  <si>
    <t>This study was funded by Appel ´a Projet Interne (API) of the University Hospital of Strasbourg, Alsace Alzheimer 67, Fondation Universit´e de Strasbourg and famille Jean Amrhein, and Projet Hospitalier de Recherche Clinique (PHRC) inter regional (IDRCB 2012-A00992-41).</t>
    <phoneticPr fontId="18" type="noConversion"/>
  </si>
  <si>
    <t>We have shown that at the prodromal stage the DLB patients had no pathological profile. Consequently, CSF AD biomarkers are extremely useful for differentiating AD from DLB patients particularly at this stage when the clinical diagnosis is difficult. Thus, these results open up new perspectives on the interpretation of AD biomarkers in DLB.</t>
    <phoneticPr fontId="18" type="noConversion"/>
  </si>
  <si>
    <t>AD-d</t>
    <phoneticPr fontId="18" type="noConversion"/>
  </si>
  <si>
    <t>ELISA</t>
    <phoneticPr fontId="18" type="noConversion"/>
  </si>
  <si>
    <t>ng/L</t>
    <phoneticPr fontId="18" type="noConversion"/>
  </si>
  <si>
    <t>DLB-d</t>
    <phoneticPr fontId="18" type="noConversion"/>
  </si>
  <si>
    <t>&gt;70</t>
    <phoneticPr fontId="18" type="noConversion"/>
  </si>
  <si>
    <t>(0.80, 0.98)</t>
    <phoneticPr fontId="18" type="noConversion"/>
  </si>
  <si>
    <t>이탈리아</t>
    <phoneticPr fontId="18" type="noConversion"/>
  </si>
  <si>
    <t>(cohort)</t>
    <phoneticPr fontId="18" type="noConversion"/>
  </si>
  <si>
    <t>AD (28), MCI, (77), MCI-AD (25), MCI-S (37), OND (35)</t>
    <phoneticPr fontId="18" type="noConversion"/>
  </si>
  <si>
    <t>t-tau, p-tau</t>
    <phoneticPr fontId="18" type="noConversion"/>
  </si>
  <si>
    <t>Here we evaluated three newCSF immunoassays ,EUROIMMUN™</t>
    <phoneticPr fontId="18" type="noConversion"/>
  </si>
  <si>
    <t>NIA-AA criteria</t>
    <phoneticPr fontId="18" type="noConversion"/>
  </si>
  <si>
    <t>This work is part of the BIOMARKAPD project within the EU Joint Program for Neurodegenerative Disease Research (JPND) and has been partially founded by the Italian Ministry for Research and Education, PRIN project “Synaptic dysfunction in Alzheimer Disease: from new in vitro models to identification of new targets (SynAD)”, grant number: 2010PWNJXK.</t>
    <phoneticPr fontId="18" type="noConversion"/>
  </si>
  <si>
    <t>The diagnostic performance of the EUROIMMUN assays with automation is comparable to other currently used methods.</t>
    <phoneticPr fontId="18" type="noConversion"/>
  </si>
  <si>
    <t>Chiasserini</t>
    <phoneticPr fontId="18" type="noConversion"/>
  </si>
  <si>
    <t>-</t>
    <phoneticPr fontId="18" type="noConversion"/>
  </si>
  <si>
    <t>MCI-AD</t>
    <phoneticPr fontId="18" type="noConversion"/>
  </si>
  <si>
    <t>MCI-S</t>
    <phoneticPr fontId="18" type="noConversion"/>
  </si>
  <si>
    <t>(0.65, 0.90)</t>
    <phoneticPr fontId="18" type="noConversion"/>
  </si>
  <si>
    <t>ELISA (INNOTEST)</t>
    <phoneticPr fontId="18" type="noConversion"/>
  </si>
  <si>
    <t>(0.84, 4.00)</t>
    <phoneticPr fontId="18" type="noConversion"/>
  </si>
  <si>
    <t>독일</t>
    <phoneticPr fontId="18" type="noConversion"/>
  </si>
  <si>
    <t>cohort studies</t>
    <phoneticPr fontId="18" type="noConversion"/>
  </si>
  <si>
    <t>To assess if stratification by age, sex, and genetic risk factors improves the accuracy of cerebrospinal fluid (CSF) biomarkers in patients with rapidly progressive dementia.</t>
    <phoneticPr fontId="18" type="noConversion"/>
  </si>
  <si>
    <t>cAD (173), rpAD (37), CJD (1538)</t>
    <phoneticPr fontId="18" type="noConversion"/>
  </si>
  <si>
    <t>tau, p-tau</t>
    <phoneticPr fontId="18" type="noConversion"/>
  </si>
  <si>
    <t>rapidly progressive Alzheimer’s disease</t>
    <phoneticPr fontId="18" type="noConversion"/>
  </si>
  <si>
    <t>rpAD</t>
    <phoneticPr fontId="18" type="noConversion"/>
  </si>
  <si>
    <t>classic Alzheimer’s disease</t>
    <phoneticPr fontId="18" type="noConversion"/>
  </si>
  <si>
    <t>cAD</t>
    <phoneticPr fontId="18" type="noConversion"/>
  </si>
  <si>
    <t>Dubois criteria</t>
    <phoneticPr fontId="18" type="noConversion"/>
  </si>
  <si>
    <t>This study was supported by the Robert Koch-Institute through funds of the Federal Ministry of Health (grant no. 1369-341), by a grant from the European Commission: PRIORITY FP7 (grant no. 222887), by the EU joint programme
-Neurodegenerative Disease Research (JPND -DEMTEST: Biomarker based diagnosis of rapidly progressive dementias-optimization of diagnostic protocols, 01ED1201A) as well as by the Alzheimer-Forschungs-Initiative e.V. (AFI 12851).</t>
    <phoneticPr fontId="18" type="noConversion"/>
  </si>
  <si>
    <t>Implementation of stratum-specific reference ranges improves the diagnostic accuracy of CSF biomarkers for the differential diagnosis of rapidly progressive dementia. Diagnostic criteria developed for this setting have to take this into
account.</t>
    <phoneticPr fontId="18" type="noConversion"/>
  </si>
  <si>
    <t>CJD</t>
    <phoneticPr fontId="18" type="noConversion"/>
  </si>
  <si>
    <t>Karch</t>
    <phoneticPr fontId="18" type="noConversion"/>
  </si>
  <si>
    <t>(0.62, 0.80)</t>
    <phoneticPr fontId="18" type="noConversion"/>
  </si>
  <si>
    <t>(0.63, 0.74)</t>
    <phoneticPr fontId="18" type="noConversion"/>
  </si>
  <si>
    <t>cohort (case-control)</t>
    <phoneticPr fontId="18" type="noConversion"/>
  </si>
  <si>
    <t>ICD-10</t>
    <phoneticPr fontId="18" type="noConversion"/>
  </si>
  <si>
    <t>International Classification of Diseases, Tenth Revision</t>
    <phoneticPr fontId="18" type="noConversion"/>
  </si>
  <si>
    <t>AD, rpAD, MCI, FTD, PD, LBD, control</t>
    <phoneticPr fontId="18" type="noConversion"/>
  </si>
  <si>
    <t>We compare these markers individually as well as combined or in ratios to unravel their clinical applicability with respect to the individual dementia diagnosis.</t>
    <phoneticPr fontId="18" type="noConversion"/>
  </si>
  <si>
    <t>Tau, P-tau</t>
    <phoneticPr fontId="18" type="noConversion"/>
  </si>
  <si>
    <t>clinical diagnostic criteria</t>
    <phoneticPr fontId="18" type="noConversion"/>
  </si>
  <si>
    <t>NINCDS-ADRDA criteria</t>
    <phoneticPr fontId="18" type="noConversion"/>
  </si>
  <si>
    <t>The work was supported by a grant from the European Commission: Protecting the food chain from prions: shaping European priorities through basic and applied research (PRIORITY, N 222887) Project number: FP7-KBBE-
2007-2A and Neurodegenerative Disease Research (JPND-DEMTEST: Biomarker-based diagnosis of rapidly progressive dementias-optimization of diagnostic protocols, 01ED1201A) as well as from the Alzheimer-Forschung-
Initiative e.V. (AFI 12851). JPND program (DEMTESTBiomarker-based diagnosis of rapid progressive dementias-optimization of diagnostic protocols) and Federal Ministry of Education and Research grant (01-GI1010C) within the German Network for Degenerative Dementia.</t>
    <phoneticPr fontId="18" type="noConversion"/>
  </si>
  <si>
    <t>Combining the biomarker panel allows differentiating between various types of neurodegenerative dementias and contributes to a better understanding of their pathophysiological processes.</t>
    <phoneticPr fontId="18" type="noConversion"/>
  </si>
  <si>
    <t>?</t>
    <phoneticPr fontId="18" type="noConversion"/>
  </si>
  <si>
    <t>ELISA (INNOTESThTAU-Ag; Innogenetics)</t>
    <phoneticPr fontId="18" type="noConversion"/>
  </si>
  <si>
    <t>best cut off values based on the Youden index</t>
    <phoneticPr fontId="18" type="noConversion"/>
  </si>
  <si>
    <t>(0.825, 0.899)</t>
    <phoneticPr fontId="18" type="noConversion"/>
  </si>
  <si>
    <t>(0.726, 0.990)</t>
    <phoneticPr fontId="18" type="noConversion"/>
  </si>
  <si>
    <t>Mazzeo</t>
    <phoneticPr fontId="18" type="noConversion"/>
  </si>
  <si>
    <t>The aim of this studywas to identify a simple, cost effective, and reliable diagnostic algorithm to predict conversion from mild cognitive impairment (MCI) to AD.</t>
    <phoneticPr fontId="18" type="noConversion"/>
  </si>
  <si>
    <t>conversion to AD</t>
    <phoneticPr fontId="18" type="noConversion"/>
  </si>
  <si>
    <t>ELISA kits (Innogenetics®, Gent, Belgium)</t>
    <phoneticPr fontId="18" type="noConversion"/>
  </si>
  <si>
    <t>언급없음</t>
    <phoneticPr fontId="18" type="noConversion"/>
  </si>
  <si>
    <t>Despite some limitations we already described, we think that our study provided an interesting, simple, and reliable diagnostic tool, which obviously needs further validation, but which could be very useful both in clinical practice and in future clinical
trials, allowing clinicians to detect those MCI
patients who will develop AD dementia with high
confidence.</t>
    <phoneticPr fontId="18" type="noConversion"/>
  </si>
  <si>
    <t>MCI-c</t>
    <phoneticPr fontId="18" type="noConversion"/>
  </si>
  <si>
    <t>MCI-nc</t>
    <phoneticPr fontId="18" type="noConversion"/>
  </si>
  <si>
    <t>OR</t>
    <phoneticPr fontId="18" type="noConversion"/>
  </si>
  <si>
    <t>No serious adverse events were reported.</t>
    <phoneticPr fontId="18" type="noConversion"/>
  </si>
  <si>
    <t>serious adverse events</t>
    <phoneticPr fontId="18" type="noConversion"/>
  </si>
  <si>
    <t>Wang</t>
    <phoneticPr fontId="18" type="noConversion"/>
  </si>
  <si>
    <t>(case-control)</t>
    <phoneticPr fontId="18" type="noConversion"/>
  </si>
  <si>
    <t>AD (27), normal control (30)</t>
    <phoneticPr fontId="18" type="noConversion"/>
  </si>
  <si>
    <t>we analyzed fluid and imaging biomarkers of Alzheimer’s disease (AD) in Korean population.</t>
    <phoneticPr fontId="18" type="noConversion"/>
  </si>
  <si>
    <t>cognitively normal controls</t>
    <phoneticPr fontId="18" type="noConversion"/>
  </si>
  <si>
    <t>INNO-BIA AlzBio3 immunoassay (fluorimetric immunoassay)</t>
    <phoneticPr fontId="18" type="noConversion"/>
  </si>
  <si>
    <t>This work was supported by grants from the Korea Healthcare Technology R &amp; D Project (HI14C3331 and HD15A0040) through the Korea Health Industry Development Institute (KHIDI), Korea Ministry of Health &amp; Welfare, Republic of Korea.</t>
    <phoneticPr fontId="18" type="noConversion"/>
  </si>
  <si>
    <t>Here, we improved controversial factors associated with the previous CSF study protocol and suggested a new cutoff value for the diagnosis of AD. Our results showed good diagnostic performance for differentiation of AD.</t>
    <phoneticPr fontId="18" type="noConversion"/>
  </si>
  <si>
    <t>(0.7883, 0.9727)</t>
    <phoneticPr fontId="18" type="noConversion"/>
  </si>
  <si>
    <t>To assess the relevance of total CSF prion protein (t-PrP) levels in the differential biological diagnosis between atypical AD phenotypes and CJD.</t>
    <phoneticPr fontId="18" type="noConversion"/>
  </si>
  <si>
    <t>T-tau, P-tau181</t>
    <phoneticPr fontId="18" type="noConversion"/>
  </si>
  <si>
    <t>ELISA (INNOTEST htau-Ag, INNOTEST phosphorylated-Tau181)</t>
    <phoneticPr fontId="18" type="noConversion"/>
  </si>
  <si>
    <t>DSM-IV-TR criteria</t>
    <phoneticPr fontId="18" type="noConversion"/>
  </si>
  <si>
    <t>Funding/Support: This work was supported by grant LSHB-CZ-2006-037719 from EU FP6 Project Neuroscreen (Dr Quadrio), by the University of Antwerp Research Fund, the Alzheimer Research Foundation, the Research Foundation Flanders, the Agency for Innovation by Science and Technology, the Belgian Science Policy Office Interuniversity Attraction Poles program, and the Flemish government-initiatedMethusalem Excellence Grant, Belgium (Drs Engelborghs, De Deyn, and Struyfs). The Center for Memory Resources and Research is supported by the French Alzheimer Plan.</t>
    <phoneticPr fontId="18" type="noConversion"/>
  </si>
  <si>
    <t>For unusual phenotypes of AD, especially cases presenting with a biological ambiguity suggesting CJD, determination of CSF t-PrP levels increased diagnostic accuracy.</t>
    <phoneticPr fontId="18" type="noConversion"/>
  </si>
  <si>
    <t>Typical AD</t>
    <phoneticPr fontId="18" type="noConversion"/>
  </si>
  <si>
    <t>AD (131), CJD (78), control (23)</t>
    <phoneticPr fontId="18" type="noConversion"/>
  </si>
  <si>
    <t>(cohort) retrospective study</t>
    <phoneticPr fontId="18" type="noConversion"/>
  </si>
  <si>
    <t>multicenter cohort</t>
    <phoneticPr fontId="18" type="noConversion"/>
  </si>
  <si>
    <t>the goal of our present study was to assess CSF Aβ 42/40 ratios and CSF Aβ42 levels alone to discriminate AD from non-AD patients in a large, prospective, multicentric population of patients.</t>
    <phoneticPr fontId="18" type="noConversion"/>
  </si>
  <si>
    <t>AD (160), non-AD (207)</t>
    <phoneticPr fontId="18" type="noConversion"/>
  </si>
  <si>
    <t>Total tau, pTau-181</t>
    <phoneticPr fontId="18" type="noConversion"/>
  </si>
  <si>
    <t>sandwich ELISA (INNOTEST; Fujirebio Europe NV, Gent, Belgium)</t>
    <phoneticPr fontId="18" type="noConversion"/>
  </si>
  <si>
    <t>NINDS–ADRDA criteria</t>
    <phoneticPr fontId="18" type="noConversion"/>
  </si>
  <si>
    <t>The authors declare that they have no competing interests.</t>
    <phoneticPr fontId="18" type="noConversion"/>
  </si>
  <si>
    <t>In patients with a discrepancy between CSF p-tau181 and CSF Aβ42, the assessment of Aβ 42/40 ratio led to a reliable biological conclusion in over 50% of cases that agreed with a clinician’s diagnosis.</t>
    <phoneticPr fontId="18" type="noConversion"/>
  </si>
  <si>
    <t>A total of 367 subjects with cognitive disorders</t>
    <phoneticPr fontId="18" type="noConversion"/>
  </si>
  <si>
    <t>브라질</t>
    <phoneticPr fontId="18" type="noConversion"/>
  </si>
  <si>
    <t>We determined the concentrations of biomarkers that discriminate cases from controls and combinations that predict the progression to dementia in a Brazilian cohort.</t>
    <phoneticPr fontId="18" type="noConversion"/>
  </si>
  <si>
    <t>AD (41), non-AD (34), MCI (68), Healthy controls (41)</t>
    <phoneticPr fontId="18" type="noConversion"/>
  </si>
  <si>
    <t>Total tau, Phosphorylated tau</t>
    <phoneticPr fontId="18" type="noConversion"/>
  </si>
  <si>
    <t>INNO-BIA AlzBio3 assay (Innogenetics, Ghent, Belgium)</t>
    <phoneticPr fontId="18" type="noConversion"/>
  </si>
  <si>
    <t>Clinical diagnoses</t>
    <phoneticPr fontId="18" type="noConversion"/>
  </si>
  <si>
    <t>CSF biomarkers represent a valuable tool in the differential diagnosis of cognitive impairment in the elderly and prediction of dementia due to AD.</t>
    <phoneticPr fontId="18" type="noConversion"/>
  </si>
  <si>
    <t>we observed a very low incidence of complications related to lumbar puncture (2% of adverse events of any kind), including back pain (1%), headache (0.8%), and dizziness (0.7%). In all cases, complaints were mild, transient, and benign, except for one case requiring blood patch with full recovery.</t>
    <phoneticPr fontId="18" type="noConversion"/>
  </si>
  <si>
    <t>complications</t>
    <phoneticPr fontId="18" type="noConversion"/>
  </si>
  <si>
    <t>일본</t>
    <phoneticPr fontId="18" type="noConversion"/>
  </si>
  <si>
    <t>The purpose of the present study is to identify an iNPH-specific cerebrospinal fluid (CSF) biomarker dynamics and to assess its ability to differentiate iNPH from AD.</t>
    <phoneticPr fontId="18" type="noConversion"/>
  </si>
  <si>
    <t xml:space="preserve"> </t>
    <phoneticPr fontId="18" type="noConversion"/>
  </si>
  <si>
    <t>idiopathic normal pressure hydrocephalus</t>
    <phoneticPr fontId="18" type="noConversion"/>
  </si>
  <si>
    <t>iNPH</t>
    <phoneticPr fontId="18" type="noConversion"/>
  </si>
  <si>
    <t>AD (20), iNPH (55), CBS (11), SCD (7)</t>
    <phoneticPr fontId="18" type="noConversion"/>
  </si>
  <si>
    <t>t-tau, p-tau</t>
    <phoneticPr fontId="18" type="noConversion"/>
  </si>
  <si>
    <t>ELISA</t>
    <phoneticPr fontId="18" type="noConversion"/>
  </si>
  <si>
    <t>Tau (Total) Human ELISA Kit - Novex, Phospho-Tau (181P) - Innotest,</t>
    <phoneticPr fontId="18" type="noConversion"/>
  </si>
  <si>
    <t>NINCDS-ADRDA</t>
    <phoneticPr fontId="18" type="noConversion"/>
  </si>
  <si>
    <t>This work was supported in part by grants-in-aid from the Ministry of Education, Culture, Sports, Science and Technology of Japan, and the SRF (S.S.) and by an A-STEP grant from the Japan Science and Technology Agency (A.K.).</t>
    <phoneticPr fontId="18" type="noConversion"/>
  </si>
  <si>
    <t>our study shows that although CSF biomarkers of iNPH patients can be affected by concomitant tau and/or amyloid pathology, CSF t-tau and p-tau are highly useful for differentiation of iNPH and AD.</t>
    <phoneticPr fontId="18" type="noConversion"/>
  </si>
  <si>
    <t>AD</t>
    <phoneticPr fontId="18" type="noConversion"/>
  </si>
  <si>
    <t>pg/ml</t>
    <phoneticPr fontId="18" type="noConversion"/>
  </si>
  <si>
    <t>4 hospitals</t>
    <phoneticPr fontId="18" type="noConversion"/>
  </si>
  <si>
    <t>스웨덴</t>
    <phoneticPr fontId="18" type="noConversion"/>
  </si>
  <si>
    <t>To determine concordance and classification accuracy of CSF biomarkers and [11C]PIB PET in a cohort of patients with MCI and AD.</t>
    <phoneticPr fontId="18" type="noConversion"/>
  </si>
  <si>
    <t>AD (35), MCI (33)</t>
    <phoneticPr fontId="18" type="noConversion"/>
  </si>
  <si>
    <t>t-tau, p-tau181p</t>
    <phoneticPr fontId="18" type="noConversion"/>
  </si>
  <si>
    <t>sandwich ELISAs (Innogenetics, Ghent, Belgium)</t>
    <phoneticPr fontId="18" type="noConversion"/>
  </si>
  <si>
    <t>([11C]PIB PET)</t>
    <phoneticPr fontId="18" type="noConversion"/>
  </si>
  <si>
    <t>This studywas financially supported by, the Swedish Research Council (project 05817), Swedish Brain Power, the regional agreement on medical training and clinical research (ALF) between Stockholm County Council, The Strategic Research Program in Neuroscience at Karolinska Institutet, Knut and Alice Wallenberg Foundation, the foundation for Old Servants, Gun and Bertil Stohnes Foundation, KI foundations, The Swedish Brain Foundation, the Alzheimer
Foundation in Sweden,EUFW6network of excellence program DiMI (http://www.dimi.eu) and within the design of the EU FW7 large scale integrating project INMiND (http://www.uni-muenster.de/INMiND), the JPND Project BIOMARKAPD.</t>
    <phoneticPr fontId="18" type="noConversion"/>
  </si>
  <si>
    <t>The present study showed that global and regional [11C]PIB PET proved superior to CSF A 1-42—both alone, and combined with tau—in terms of differentiating cases of stable MCI from those who progressed to dementia due to AD.</t>
    <phoneticPr fontId="18" type="noConversion"/>
  </si>
  <si>
    <t>MCI</t>
    <phoneticPr fontId="18" type="noConversion"/>
  </si>
  <si>
    <t>ELISAs</t>
    <phoneticPr fontId="18" type="noConversion"/>
  </si>
  <si>
    <t>pg/mL</t>
    <phoneticPr fontId="18" type="noConversion"/>
  </si>
  <si>
    <t>미국</t>
    <phoneticPr fontId="18" type="noConversion"/>
  </si>
  <si>
    <t>(cohort)</t>
    <phoneticPr fontId="18" type="noConversion"/>
  </si>
  <si>
    <t>OPTIMA cohort</t>
    <phoneticPr fontId="18" type="noConversion"/>
  </si>
  <si>
    <t>clinical diagnosis</t>
    <phoneticPr fontId="18" type="noConversion"/>
  </si>
  <si>
    <t>NINCDS criteria</t>
    <phoneticPr fontId="18" type="noConversion"/>
  </si>
  <si>
    <t>CTLs</t>
    <phoneticPr fontId="18" type="noConversion"/>
  </si>
  <si>
    <t>cognitive status as controls</t>
    <phoneticPr fontId="18" type="noConversion"/>
  </si>
  <si>
    <t xml:space="preserve">It was hypothesized that the high levels of ethnic homogeneity and clinicopathological characterization of participants in the OPTIMA cohort would allow known CSF markers to confirm the presence of AD with a high level of proficiency. </t>
    <phoneticPr fontId="18" type="noConversion"/>
  </si>
  <si>
    <t>ELISA kit (Innogenetics Inc., Ghent, Belgium)</t>
    <phoneticPr fontId="18" type="noConversion"/>
  </si>
  <si>
    <t>This work was supported by various charitable and government (UK) grants over twenty years, Bristol-Myers Squibb, and Merck&amp;Co., Inc. Prof. G.Wilcock was partly funded by the NIHR Biomedical Research Centre Programme, Oxford.</t>
    <phoneticPr fontId="18" type="noConversion"/>
  </si>
  <si>
    <t>In a well-characterized, homogeneous population, a single cutoff for baseline CSF A  and tau markers can distinguish AD with a high level of sens/spec compared to other studies.</t>
    <phoneticPr fontId="18" type="noConversion"/>
  </si>
  <si>
    <t>ODS</t>
    <phoneticPr fontId="18" type="noConversion"/>
  </si>
  <si>
    <t>(0.813, 0.920)</t>
    <phoneticPr fontId="18" type="noConversion"/>
  </si>
  <si>
    <t>other dementia syndrome</t>
    <phoneticPr fontId="18" type="noConversion"/>
  </si>
  <si>
    <t>AD (92), ODS (16), MCI (30), CTLs (89)</t>
    <phoneticPr fontId="18" type="noConversion"/>
  </si>
  <si>
    <t>CTL (cognitive status as controls)</t>
    <phoneticPr fontId="18" type="noConversion"/>
  </si>
  <si>
    <t>The goal of this study is to investigate the value of tau phosphorylated at threonine 181 (P-tau181P) in the Alzheimer’s disease (AD) cerebrospinal fluid (CSF) biomarker panel for differential dementia diagnosis in autopsy confirmed AD and non-AD patients.</t>
    <phoneticPr fontId="18" type="noConversion"/>
  </si>
  <si>
    <t>벨기에</t>
    <phoneticPr fontId="18" type="noConversion"/>
  </si>
  <si>
    <t>ELISA (INNOTEST®, Fujirebio, Ghent, Belgium)</t>
    <phoneticPr fontId="18" type="noConversion"/>
  </si>
  <si>
    <t>T-tau, P-tau181P</t>
    <phoneticPr fontId="18" type="noConversion"/>
  </si>
  <si>
    <t>standard neuropathological criteria by the same neuropathologist</t>
    <phoneticPr fontId="18" type="noConversion"/>
  </si>
  <si>
    <t>This work was supported by the University of Antwerp Research Fund; the Alzheimer Research Foundation (SAO-FRA); the central Biobank facility of the Institute Born-Bunge/University Antwerp; the Research Foundation Flanders (FWO); the Agency for Innovation by Science and Technology (IWT); the Belgian Science Policy Office Interuniversity Attraction Poles (IAP) pro- gram; the Flemish Government initiated Methusalem excellence grant; the University of Antwerp Research Fund, Belgium. This work is part of the BIOMARKAPD project within the EU Joint Programme for Neurodegenerative Disease Research (JPND).</t>
    <phoneticPr fontId="18" type="noConversion"/>
  </si>
  <si>
    <t xml:space="preserve"> </t>
    <phoneticPr fontId="18" type="noConversion"/>
  </si>
  <si>
    <t>this study demonstrates P-tau181P is an essential component of the AD CSF biomarker panel, and combined assessment of Aβ1–42, Ttau, and P-tau181P renders, to present date, the highest diagnostic power to discriminate between AD and non-AD dementias.</t>
    <phoneticPr fontId="18" type="noConversion"/>
  </si>
  <si>
    <t>AD</t>
    <phoneticPr fontId="18" type="noConversion"/>
  </si>
  <si>
    <t>(0.648, 0.792)</t>
    <phoneticPr fontId="18" type="noConversion"/>
  </si>
  <si>
    <t>pathologically confirmed (autopsy)</t>
    <phoneticPr fontId="18" type="noConversion"/>
  </si>
  <si>
    <t>AD (140), non-AD dementia (77)</t>
    <phoneticPr fontId="18" type="noConversion"/>
  </si>
  <si>
    <t>non-AD dementia (VaD (n=18), DLB (n=24), FTD (n=17), CJD (n=13), progressive nuclear palsy(n=3), spinocerebell arataxia (n=1), normal pressure hydrocephalus combined with VaD (n=1))</t>
    <phoneticPr fontId="18" type="noConversion"/>
  </si>
  <si>
    <t>FTD</t>
    <phoneticPr fontId="18" type="noConversion"/>
  </si>
  <si>
    <t>DLB</t>
    <phoneticPr fontId="18" type="noConversion"/>
  </si>
  <si>
    <t>VaD</t>
    <phoneticPr fontId="18" type="noConversion"/>
  </si>
  <si>
    <t>non-AD dementia 전체</t>
    <phoneticPr fontId="18" type="noConversion"/>
  </si>
  <si>
    <t>(0.710, 0.910)</t>
    <phoneticPr fontId="18" type="noConversion"/>
  </si>
  <si>
    <t>(0.539, 0.788)</t>
    <phoneticPr fontId="18" type="noConversion"/>
  </si>
  <si>
    <t>(0.599, 0.867)</t>
    <phoneticPr fontId="18" type="noConversion"/>
  </si>
  <si>
    <t>벨기에</t>
    <phoneticPr fontId="18" type="noConversion"/>
  </si>
  <si>
    <t>from the Biobank (1개 의료기관)</t>
    <phoneticPr fontId="18" type="noConversion"/>
  </si>
  <si>
    <t>from the Biobank (1개 의료기관, referring centers)</t>
    <phoneticPr fontId="18" type="noConversion"/>
  </si>
  <si>
    <t>To determine the added diagnostic value of A  isoforms, A 1-37, A 1-38, and A 1-40, as compared to the AD CSF biomarkers A 1-42, T-tau, and P-tau181P.</t>
    <phoneticPr fontId="18" type="noConversion"/>
  </si>
  <si>
    <t>AD (49), non-AD dementias (50), MCI (49), Controls (50)</t>
    <phoneticPr fontId="18" type="noConversion"/>
  </si>
  <si>
    <t>T-tau, P-tau181P</t>
    <phoneticPr fontId="18" type="noConversion"/>
  </si>
  <si>
    <t>ELISA kits (INNOTEST®, Fujirebio Europe, Ghent, Belgium)</t>
    <phoneticPr fontId="18" type="noConversion"/>
  </si>
  <si>
    <t>the AB isoforms could help in some differential diagnostic situations. Adding the A  isoforms to the current biomarker panel could enhance diagnostic accuracy.</t>
    <phoneticPr fontId="18" type="noConversion"/>
  </si>
  <si>
    <t>This work was supported by an unrestricted research grant from Janssen Pharmaceutica NV, Belgium; by the University of Antwerp Research Fund; the Alzheimer Research Foundation (SAO-FRA); the central Biobank facility of the Institute Born-Bunge/University Antwerp; the Research Foundation Flanders (FWO); the Agency for Innovation by Science and Technology (IWT); the Belgian Science Policy Office Interuniversity Attraction Poles (IAP) program; the Flemish Government initiated Methusalem excellence grant; and the University of Antwerp Research Fund, Belgium. This work is part of the BIOMARKAPD project within the EU Joint Programme for Neurodegenerative Disease
Research (JPND). Thiswork has received support from the EU/EFPIA Innovative Medicines Initiative Joint Undertaking.</t>
    <phoneticPr fontId="18" type="noConversion"/>
  </si>
  <si>
    <t>MCI</t>
    <phoneticPr fontId="18" type="noConversion"/>
  </si>
  <si>
    <t>controls (cognitively healthy elderly (n=35), neurological diseases (n=15))</t>
    <phoneticPr fontId="18" type="noConversion"/>
  </si>
  <si>
    <t>non-AD dementias (FTD (n=17), DLB (n=17), VaD (n=16)),   control (cognitively healthy elderly (n=35), neurological diseases (n=15))</t>
    <phoneticPr fontId="18" type="noConversion"/>
  </si>
  <si>
    <t>non-AD dementias 전체 (FTD (n=17), DLB (n=17), VaD (n=16))</t>
    <phoneticPr fontId="18" type="noConversion"/>
  </si>
  <si>
    <t>미국</t>
    <phoneticPr fontId="18" type="noConversion"/>
  </si>
  <si>
    <t>cohort</t>
    <phoneticPr fontId="18" type="noConversion"/>
  </si>
  <si>
    <t>CSF tau fragment concentrations are different in PSP compared with AD despite the presence of severe tau pathology and neuronal injury in both disorders. CSF tau concentration likely reflects multiple factors in addition to the degree of neuronal injury.</t>
    <phoneticPr fontId="18" type="noConversion"/>
  </si>
  <si>
    <t>AD1 (first AD cohort), AD2 (second AD cohort)</t>
    <phoneticPr fontId="18" type="noConversion"/>
  </si>
  <si>
    <t>2 cohort</t>
    <phoneticPr fontId="18" type="noConversion"/>
  </si>
  <si>
    <t>AD1 (37), AD2 (13), NC (26), PSP (23)</t>
    <phoneticPr fontId="18" type="noConversion"/>
  </si>
  <si>
    <t>We assessed CSF tau protein abnormalities in AD, a tauopathy with prominent Aβ pathology, and progressive supranuclear palsy (PSP), a primary tauopathy characterized by deposition of four microtubule binding repeat (4R) tau with minimal Aβ pathology.</t>
    <phoneticPr fontId="18" type="noConversion"/>
  </si>
  <si>
    <t>total tau, ptau</t>
    <phoneticPr fontId="18" type="noConversion"/>
  </si>
  <si>
    <t>multiple assay</t>
    <phoneticPr fontId="18" type="noConversion"/>
  </si>
  <si>
    <t>INNO BIA AlzBio3 (Fujirebio/Innogenetics), multiplex immunoassay (novel ELISA)</t>
    <phoneticPr fontId="18" type="noConversion"/>
  </si>
  <si>
    <t>NINCDS-ADRDA</t>
    <phoneticPr fontId="18" type="noConversion"/>
  </si>
  <si>
    <t>Funding This study was supported by Bristol Myers Squibb, Tau Research Consortium, and National Institutes of Health grants R01AG038791 and P01 AG19724</t>
    <phoneticPr fontId="18" type="noConversion"/>
  </si>
  <si>
    <t>AD1</t>
    <phoneticPr fontId="18" type="noConversion"/>
  </si>
  <si>
    <t>언급없음</t>
    <phoneticPr fontId="18" type="noConversion"/>
  </si>
  <si>
    <t>네덜란드</t>
    <phoneticPr fontId="18" type="noConversion"/>
  </si>
  <si>
    <t>Cohort</t>
    <phoneticPr fontId="18" type="noConversion"/>
  </si>
  <si>
    <t>We aimed to identify the most useful definition of the “cerebrospinal fluid Alzheimer profile,” based on amyloid-ß1-42 (Ab42), total tau, and phosphorylated tau (p-tau), for diagnosis and prognosis of Alzheimer’s disease (AD).</t>
    <phoneticPr fontId="18" type="noConversion"/>
  </si>
  <si>
    <t>AD (631), Controls (251), other dementias (267), MCI total (236)</t>
    <phoneticPr fontId="18" type="noConversion"/>
  </si>
  <si>
    <t>clinical</t>
    <phoneticPr fontId="18" type="noConversion"/>
  </si>
  <si>
    <t>Tau, p-tau</t>
    <phoneticPr fontId="18" type="noConversion"/>
  </si>
  <si>
    <t>ELISAs (Innotest Innogenetics, Ghent, Belgium)</t>
    <phoneticPr fontId="18" type="noConversion"/>
  </si>
  <si>
    <t>Research of theVUMCAlzheimer center is part of the neurodegeneration research program of the Neuroscience Campus Amsterdam. The VUMC Alzheimer center is supported by Alzheimer Nederland and Stichting VUMC funds. The clinical database structure was developed with funding from Stichting Dioraphte. The authors acknowledge Prof. A.J. Rozemuller for providing the neuropathologic information.</t>
    <phoneticPr fontId="18" type="noConversion"/>
  </si>
  <si>
    <t>A tau/Ab42 ratio of .0.52 constitutes a robust cerebrospinal fluid Alzheimer profile.</t>
    <phoneticPr fontId="18" type="noConversion"/>
  </si>
  <si>
    <t>validation cohort 결과는 추출하지 않음</t>
    <phoneticPr fontId="18" type="noConversion"/>
  </si>
  <si>
    <t>Amsterdam Dementia Cohort (who received a diagnosis of subjective memory complaints)</t>
    <phoneticPr fontId="18" type="noConversion"/>
  </si>
  <si>
    <t>controls (subjective memory complaints)</t>
    <phoneticPr fontId="18" type="noConversion"/>
  </si>
  <si>
    <t>other dementia</t>
    <phoneticPr fontId="18" type="noConversion"/>
  </si>
  <si>
    <t>(0.80, 0.86)</t>
    <phoneticPr fontId="18" type="noConversion"/>
  </si>
  <si>
    <t>(0.78, 0.84)</t>
    <phoneticPr fontId="18" type="noConversion"/>
  </si>
  <si>
    <t>HR</t>
    <phoneticPr fontId="18" type="noConversion"/>
  </si>
  <si>
    <t>Model 1: biomarker unadjusted</t>
    <phoneticPr fontId="18" type="noConversion"/>
  </si>
  <si>
    <t>Model 2: biomarker + age + sex</t>
    <phoneticPr fontId="18" type="noConversion"/>
  </si>
  <si>
    <t>Model 3: biomarker + age + sex + baseline MMSE</t>
    <phoneticPr fontId="18" type="noConversion"/>
  </si>
  <si>
    <t>Model 4: biomarker + age + sex + baseline MMSE + APOE status</t>
    <phoneticPr fontId="18" type="noConversion"/>
  </si>
  <si>
    <t>P-tau</t>
    <phoneticPr fontId="18" type="noConversion"/>
  </si>
  <si>
    <t>3.8 (2.0, 7.2)</t>
    <phoneticPr fontId="18" type="noConversion"/>
  </si>
  <si>
    <t>3.6 (1.9, 6.9)</t>
    <phoneticPr fontId="18" type="noConversion"/>
  </si>
  <si>
    <t>3.2 (1.6, 6.5)</t>
    <phoneticPr fontId="18" type="noConversion"/>
  </si>
  <si>
    <t>1 to 4 years of follow-up</t>
    <phoneticPr fontId="18" type="noConversion"/>
  </si>
  <si>
    <t>AD (MCI-c) (37), MCI-nc (59)</t>
    <phoneticPr fontId="18" type="noConversion"/>
  </si>
  <si>
    <t>AD (MCI-c)</t>
  </si>
  <si>
    <t>MCI-nc</t>
  </si>
  <si>
    <t>AD (44), non-AD (10)</t>
    <phoneticPr fontId="18" type="noConversion"/>
  </si>
  <si>
    <t>non-AD (neurodegenerative disorders: MCI, FTD, LBD, PCAS, VCI)</t>
    <phoneticPr fontId="18" type="noConversion"/>
  </si>
  <si>
    <t>PCAS</t>
    <phoneticPr fontId="18" type="noConversion"/>
  </si>
  <si>
    <t>posterior-cortical atrophy syndrome</t>
    <phoneticPr fontId="18" type="noConversion"/>
  </si>
  <si>
    <t>vascular cognitive impairment</t>
    <phoneticPr fontId="18" type="noConversion"/>
  </si>
  <si>
    <t>VCI</t>
    <phoneticPr fontId="18" type="noConversion"/>
  </si>
  <si>
    <t>T-tau, P-tau</t>
    <phoneticPr fontId="18" type="noConversion"/>
  </si>
  <si>
    <t>This research was funded by Neurodegenerative Disorders Research Pty Ltd.</t>
    <phoneticPr fontId="18" type="noConversion"/>
  </si>
  <si>
    <t>Given accurate, robust and reproducible CSF analytical methods, of which the Luminex method seems the most useful and practicable, our investigation suggests that measuring CSF Aβ1–42, P-tau and T-tau has utility in the diagnosis of probable AD and, when used with clinical diagnostic techniques, seems especially helpful in the diagnosis of AD with onset prior to the age of 65 years.</t>
    <phoneticPr fontId="18" type="noConversion"/>
  </si>
  <si>
    <t>LLRRC</t>
    <phoneticPr fontId="18" type="noConversion"/>
  </si>
  <si>
    <t>Luminex with linear regression derived reference concentrations</t>
    <phoneticPr fontId="18" type="noConversion"/>
  </si>
  <si>
    <t>Luminex with optimised reference concentrations</t>
    <phoneticPr fontId="18" type="noConversion"/>
  </si>
  <si>
    <t>LORC</t>
    <phoneticPr fontId="18" type="noConversion"/>
  </si>
  <si>
    <t>3개 방법(ELISA 1개,  Luminex assay 2개)</t>
    <phoneticPr fontId="18" type="noConversion"/>
  </si>
  <si>
    <t>clinical diagnosis</t>
    <phoneticPr fontId="18" type="noConversion"/>
  </si>
  <si>
    <t>호주</t>
    <phoneticPr fontId="18" type="noConversion"/>
  </si>
  <si>
    <t>In this paper we compare the performance of two cerebrospinal fluid assay methods in predicting clinically diagnosed AD.</t>
    <phoneticPr fontId="18" type="noConversion"/>
  </si>
  <si>
    <t>LLRRC (Luminex with linear regression derived reference concentrations)</t>
    <phoneticPr fontId="18" type="noConversion"/>
  </si>
  <si>
    <t>LORC (Luminex with optimised reference concentrations)</t>
    <phoneticPr fontId="18" type="noConversion"/>
  </si>
  <si>
    <t>프랑스</t>
    <phoneticPr fontId="18" type="noConversion"/>
  </si>
  <si>
    <t>The objective of this study is to propose to physicians in memory clinics a biologic scale of probabilities that the patient with cognitive impairments has an Alzheimer’s disease (AD) pathologic process.</t>
    <phoneticPr fontId="18" type="noConversion"/>
  </si>
  <si>
    <t xml:space="preserve"> </t>
    <phoneticPr fontId="18" type="noConversion"/>
  </si>
  <si>
    <t>control (subjects who underwent neuroimaging for various reasons (headache, dizziness, or health screening) or who were scheduled to undergo spinal anesthesia for orthopedic surgery)</t>
    <phoneticPr fontId="18" type="noConversion"/>
  </si>
  <si>
    <t>cohort</t>
    <phoneticPr fontId="18" type="noConversion"/>
  </si>
  <si>
    <t>AD (834), NAD (857)</t>
    <phoneticPr fontId="18" type="noConversion"/>
  </si>
  <si>
    <t>NINCDS-ADRDA</t>
    <phoneticPr fontId="18" type="noConversion"/>
  </si>
  <si>
    <t>AD</t>
    <phoneticPr fontId="18" type="noConversion"/>
  </si>
  <si>
    <t>clinical</t>
    <phoneticPr fontId="18" type="noConversion"/>
  </si>
  <si>
    <t>INNOTEST sandwich ELISA (Fujirebio Europe NV, formerly Innogenetics NV)</t>
    <phoneticPr fontId="18" type="noConversion"/>
  </si>
  <si>
    <t>Tau, p-tau</t>
    <phoneticPr fontId="18" type="noConversion"/>
  </si>
  <si>
    <t>NAD (frontotemporal lobar degeneration, semantic dementia, Lewy body and Parkinson diseases, progressive supranuclear palsy, amyotrophic lateral sclerosis, normal-pressure hydrocephalus, and psychiatric disorders)</t>
    <phoneticPr fontId="18" type="noConversion"/>
  </si>
  <si>
    <t>All financial and material supports for this research are academic, and the authors declare no conflict of interest.</t>
    <phoneticPr fontId="18" type="noConversion"/>
  </si>
  <si>
    <t>we defined a new scale that could be used to facilitate the interpretation and routine use of multivariate CSF data, as well as helping the stratification of patients in clinical research trials.</t>
    <phoneticPr fontId="18" type="noConversion"/>
  </si>
  <si>
    <t>NAD</t>
    <phoneticPr fontId="18" type="noConversion"/>
  </si>
  <si>
    <t>ELISA</t>
    <phoneticPr fontId="18" type="noConversion"/>
  </si>
  <si>
    <t>mean값 사용</t>
    <phoneticPr fontId="18" type="noConversion"/>
  </si>
  <si>
    <t>64 또는 62</t>
    <phoneticPr fontId="18" type="noConversion"/>
  </si>
  <si>
    <t>The objective of this study was to analyze differences in biomarker outcomes before and after harmonization of cerebrospinal fluid (CSF) collection tubes in Alzheimer’s disease (AD) diagnosis.</t>
    <phoneticPr fontId="18" type="noConversion"/>
  </si>
  <si>
    <t>In a routine clinical environment, the selection of the collection tube and biomarker cutoff value makes a major difference in AD biological diagnosis.</t>
    <phoneticPr fontId="18" type="noConversion"/>
  </si>
  <si>
    <t>All financial and material support for this research is academic, and the authors declare no potential conflicts.</t>
    <phoneticPr fontId="18" type="noConversion"/>
  </si>
  <si>
    <t>AD (1103), NAD (898)</t>
    <phoneticPr fontId="18" type="noConversion"/>
  </si>
  <si>
    <t>NAD (frontotemporal lobar degeneration, semantic dementia, dementia with Lewy bodies and Parkinson’s disease, progressive supranuclear palsy, amyotrophic lateral sclerosis, normal pressure hydrocephalus, and psychiatric disorder)</t>
    <phoneticPr fontId="18" type="noConversion"/>
  </si>
  <si>
    <t>Innotest sandwich ELISA (Innogenetics, Ghent, Belgium)</t>
    <phoneticPr fontId="18" type="noConversion"/>
  </si>
  <si>
    <t>4 centers (Montpellier, Lille, Lyon, Paris)</t>
    <phoneticPr fontId="18" type="noConversion"/>
  </si>
  <si>
    <t>6 centers (Paris-North, Lille, and Montpellier, Rouen, Strasbourg, and Besançon)</t>
    <phoneticPr fontId="18" type="noConversion"/>
  </si>
  <si>
    <t>[Mpt-A] AD</t>
    <phoneticPr fontId="18" type="noConversion"/>
  </si>
  <si>
    <t>[Mpt-A] NAD</t>
    <phoneticPr fontId="18" type="noConversion"/>
  </si>
  <si>
    <t>ng/L</t>
    <phoneticPr fontId="18" type="noConversion"/>
  </si>
  <si>
    <t>[Lille-B] AD</t>
    <phoneticPr fontId="18" type="noConversion"/>
  </si>
  <si>
    <t>[Lille-B] NAD</t>
    <phoneticPr fontId="18" type="noConversion"/>
  </si>
  <si>
    <t>[Lyon-C] AD</t>
    <phoneticPr fontId="18" type="noConversion"/>
  </si>
  <si>
    <t>[Lyon-C] NAD</t>
    <phoneticPr fontId="18" type="noConversion"/>
  </si>
  <si>
    <t>[Paris-D] AD</t>
    <phoneticPr fontId="18" type="noConversion"/>
  </si>
  <si>
    <t>[Paris-D] NAD</t>
    <phoneticPr fontId="18" type="noConversion"/>
  </si>
  <si>
    <t>[tube별 비교연구] initial tubes (tubes A, B, C, and D) 결과만 추출하고, second common tube (tube S) 결과는 추출하지 않음</t>
    <phoneticPr fontId="18" type="noConversion"/>
  </si>
  <si>
    <t>cross-sectional study (case-control)</t>
    <phoneticPr fontId="18" type="noConversion"/>
  </si>
  <si>
    <t>AD (30), control (28)</t>
    <phoneticPr fontId="18" type="noConversion"/>
  </si>
  <si>
    <t>Our aim was to study if there is a correlation between values obtained by both techniques, to compare their validity and search for conversion factors between them.</t>
    <phoneticPr fontId="18" type="noConversion"/>
  </si>
  <si>
    <t>스페인</t>
    <phoneticPr fontId="18" type="noConversion"/>
  </si>
  <si>
    <t>control (who were to undergo spinal anaesthesia for traumatological or urological nonmalignant conditions, without cognitive deterioration)</t>
  </si>
  <si>
    <t>control (who were to undergo spinal anaesthesia for traumatological or urological nonmalignant conditions, without cognitive deterioration)</t>
    <phoneticPr fontId="18" type="noConversion"/>
  </si>
  <si>
    <t>T-tau, P-tau</t>
    <phoneticPr fontId="18" type="noConversion"/>
  </si>
  <si>
    <t>The authors declare that they have no conflict of interests regarding the publication of this paper.</t>
    <phoneticPr fontId="18" type="noConversion"/>
  </si>
  <si>
    <t>The results obtained with ELISA and xMAP were highly correlated and their validity was very similar.</t>
    <phoneticPr fontId="18" type="noConversion"/>
  </si>
  <si>
    <t>xMAP</t>
    <phoneticPr fontId="18" type="noConversion"/>
  </si>
  <si>
    <t>언급없음</t>
    <phoneticPr fontId="18" type="noConversion"/>
  </si>
  <si>
    <t>AD (515), non-AD (365)</t>
    <phoneticPr fontId="18" type="noConversion"/>
  </si>
  <si>
    <t>3 centers (Paris, Lille, and Montpellier)</t>
    <phoneticPr fontId="18" type="noConversion"/>
  </si>
  <si>
    <t>Tau, pTau-181</t>
    <phoneticPr fontId="18" type="noConversion"/>
  </si>
  <si>
    <t>INNOTEST sandwich ELISA (Innogenetics, Ghent, Belgium)</t>
    <phoneticPr fontId="18" type="noConversion"/>
  </si>
  <si>
    <t>non-AD (other causes of dementia, including frontotemporal dementia, vascular dementia, Lewy body disease, alcoholic dementia, CJD, and other of dementia)</t>
    <phoneticPr fontId="18" type="noConversion"/>
  </si>
  <si>
    <t>aim of this study was to compare CSF biomarkers of subjects with AD with subjects without AD,</t>
    <phoneticPr fontId="18" type="noConversion"/>
  </si>
  <si>
    <t>Intercenter variability of CSF biomarkers has been confirmed in a multisite cohort of subjects and can be improved in clinical settings.</t>
    <phoneticPr fontId="18" type="noConversion"/>
  </si>
  <si>
    <t>[Paris] AD</t>
    <phoneticPr fontId="18" type="noConversion"/>
  </si>
  <si>
    <t>[Paris] non-AD</t>
    <phoneticPr fontId="18" type="noConversion"/>
  </si>
  <si>
    <t>[Lille] AD</t>
    <phoneticPr fontId="18" type="noConversion"/>
  </si>
  <si>
    <t>[Lille] non-AD</t>
    <phoneticPr fontId="18" type="noConversion"/>
  </si>
  <si>
    <t>[Montpellier] AD</t>
    <phoneticPr fontId="18" type="noConversion"/>
  </si>
  <si>
    <t>[Montpellier] non-AD</t>
    <phoneticPr fontId="18" type="noConversion"/>
  </si>
  <si>
    <t>pg/mL</t>
    <phoneticPr fontId="18" type="noConversion"/>
  </si>
  <si>
    <t>(SE 0.03)</t>
    <phoneticPr fontId="18" type="noConversion"/>
  </si>
  <si>
    <t>(SE 0.02)</t>
    <phoneticPr fontId="18" type="noConversion"/>
  </si>
  <si>
    <t>Dumurgier</t>
    <phoneticPr fontId="18" type="noConversion"/>
  </si>
  <si>
    <t>AD (528), non-AD (438)</t>
    <phoneticPr fontId="18" type="noConversion"/>
  </si>
  <si>
    <t>Total Tau, p-Tau 181</t>
    <phoneticPr fontId="18" type="noConversion"/>
  </si>
  <si>
    <t>병원별 결과</t>
    <phoneticPr fontId="18" type="noConversion"/>
  </si>
  <si>
    <t>we investigated the cross-sectional relationships between age and CSF biomarker oncentrations.</t>
    <phoneticPr fontId="18" type="noConversion"/>
  </si>
  <si>
    <t>non-AD (other cognitive disorders)</t>
    <phoneticPr fontId="18" type="noConversion"/>
  </si>
  <si>
    <t>ELISA INNOTEST® sandwich (Innogenetics Ghent Belgium)</t>
    <phoneticPr fontId="18" type="noConversion"/>
  </si>
  <si>
    <t>We reported an association between age and the levels of CSF biomarkers in patients explored for cognitive disorders.</t>
    <phoneticPr fontId="18" type="noConversion"/>
  </si>
  <si>
    <t>(SE 0.01)</t>
    <phoneticPr fontId="18" type="noConversion"/>
  </si>
  <si>
    <t>AD (114), HC (48), MCI (63), FTD (56), LBD (42), ALS (35), PSP (9)</t>
    <phoneticPr fontId="18" type="noConversion"/>
  </si>
  <si>
    <t>demented AD (AD-d)</t>
    <phoneticPr fontId="18" type="noConversion"/>
  </si>
  <si>
    <t>This work was supported by Fundac¸~ao de Amparo  a Pesquisa de S~ao Paulo (grant no 09/52825-8, Brazil), National Counsel of Technological and Scientific Development (CNPq, grant no. 466625/2014-6), Associac¸~ao Beneficente
Alzira Denise Hertzog da Silva, and JNK Empreendimentos e Incorporac¸~oes. There are no conflicts of interest to disclose.</t>
    <phoneticPr fontId="18" type="noConversion"/>
  </si>
  <si>
    <t>AD (45), cognitively healthy controls (20), FTLD (45), DLB (45), CJD (21)</t>
    <phoneticPr fontId="18" type="noConversion"/>
  </si>
  <si>
    <t>cognitively healthy controls</t>
    <phoneticPr fontId="18" type="noConversion"/>
  </si>
  <si>
    <t>CJD</t>
    <phoneticPr fontId="18" type="noConversion"/>
  </si>
  <si>
    <t>non-AD 전체 (FTLD, DLB, and CJD)</t>
    <phoneticPr fontId="18" type="noConversion"/>
  </si>
  <si>
    <t>DLB</t>
    <phoneticPr fontId="18" type="noConversion"/>
  </si>
  <si>
    <t>Table S2</t>
    <phoneticPr fontId="18" type="noConversion"/>
  </si>
  <si>
    <t>진단적 환자대조군 연구</t>
    <phoneticPr fontId="18" type="noConversion"/>
  </si>
  <si>
    <t>This study aimed to assess the diagnostic accuracy of CSF biomarkers, namely Ab42, tTau and pTau and their ratio, measured by fully automated CLEIA assay (Lumipulse)</t>
    <phoneticPr fontId="18" type="noConversion"/>
  </si>
  <si>
    <t>cognitive impairment attending the Unit of Neurology from April 2017 to April 2019</t>
    <phoneticPr fontId="18" type="noConversion"/>
  </si>
  <si>
    <t>AD (48), nonAD (48)</t>
    <phoneticPr fontId="18" type="noConversion"/>
  </si>
  <si>
    <t>Lumipulse G(CLEIA)</t>
    <phoneticPr fontId="18" type="noConversion"/>
  </si>
  <si>
    <t>Ab42, tTau, pTau 및 CLEIA로 측정한 비율에 대한 컷오프 값을 제안하고, 최상의 진단 정확도를 가진 42/40 비율의 AD 진단을 위한 모든 CSF 바이오마커의 허용 가능한 진단 정확도를 보여줌</t>
    <phoneticPr fontId="18" type="noConversion"/>
  </si>
  <si>
    <t>aimed to investigate the utility of CSF NfL levels in the diagnosis of AD and in the assessment of brain amyloid load, atrophy, and cognition</t>
    <phoneticPr fontId="18" type="noConversion"/>
  </si>
  <si>
    <t>Australian Imaging, Biomarkers&amp;Lifestyle Flagship Study of Ageing(AIBL), 2009-2016에 CSF 수집된 환자</t>
    <phoneticPr fontId="18" type="noConversion"/>
  </si>
  <si>
    <t>AD (28), MCI (34), HC (159)</t>
    <phoneticPr fontId="18" type="noConversion"/>
  </si>
  <si>
    <t>INNOTEST (ELISA)</t>
    <phoneticPr fontId="18" type="noConversion"/>
  </si>
  <si>
    <t>the initial core funding of the study was facilitated by CSIRO-정부기관</t>
    <phoneticPr fontId="18" type="noConversion"/>
  </si>
  <si>
    <t>CSF NfL은 AD에서의 신경퇴행의 바이오마커로서 Ab, tau와 비슷한 민감도를 가짐</t>
    <phoneticPr fontId="18" type="noConversion"/>
  </si>
  <si>
    <t>to investigate the preanalytical and analytical performance of a new fluorimetric tetra-plex assay for the simultaneous quantification &amp; 다양한 유형의 치매를 구별할 수 있는 분석 모델 구축</t>
    <phoneticPr fontId="18" type="noConversion"/>
  </si>
  <si>
    <t>ND: 퇴행성이 아닌 신경질환 및 정신질환자:  depression, acute/chronic headache, peripheral polyneuropathy, psychosis, epilepsy, hypoxia, vasculitis, and benign intracranial hypertentsion 포함</t>
    <phoneticPr fontId="18" type="noConversion"/>
  </si>
  <si>
    <t>AD (35), ND (38), CJD (37), VaD (28), LBDD/PDD (27), FTDD (34)</t>
    <phoneticPr fontId="18" type="noConversion"/>
  </si>
  <si>
    <t>This study was funded by the Instituto Carlos III and by the Fundacio La Marato de TV3 to FL and by the Robert Koch Institute through funds from the Federal Ministry of Health to IZ</t>
    <phoneticPr fontId="18" type="noConversion"/>
  </si>
  <si>
    <t xml:space="preserve"> </t>
    <phoneticPr fontId="18" type="noConversion"/>
  </si>
  <si>
    <t>we first measured CSF A 1-42, t-tau, and p-tau levels in clinically relevant participants, and defined cut-off values to differentiate AD dementia from healthy controls and other neurodegenerative diseases.</t>
    <phoneticPr fontId="18" type="noConversion"/>
  </si>
  <si>
    <t>attended the Dementia Clinic at PNUH</t>
    <phoneticPr fontId="18" type="noConversion"/>
  </si>
  <si>
    <t>AD (62), NC (27), NPH (27), FTD (14), DLB (7), PD (5)</t>
    <phoneticPr fontId="18" type="noConversion"/>
  </si>
  <si>
    <t>NC: admitted to the hospital for surgical procedures involving non-brain diseases</t>
    <phoneticPr fontId="18" type="noConversion"/>
  </si>
  <si>
    <t xml:space="preserve">INNOTEST </t>
    <phoneticPr fontId="18" type="noConversion"/>
  </si>
  <si>
    <t>clinical criteria</t>
    <phoneticPr fontId="18" type="noConversion"/>
  </si>
  <si>
    <t>질본, 연구재단</t>
    <phoneticPr fontId="18" type="noConversion"/>
  </si>
  <si>
    <t>CSF p-tau/A 1-42 and t-tau/A 1-42 exhibited the best diagnostic accuracies among the CSFADbiomarkers examined.</t>
    <phoneticPr fontId="18" type="noConversion"/>
  </si>
  <si>
    <t>compared two commercial analytical platforms [INNOTEST ELISA (CE-IVD, Conformit´e Europ´eene In Vitro Diagnostics; single analyte testing) and INNOBIA AlzBio3 xMAP (RUO, Research Use Only; multi- analyte Luminex testing)] using 211 CSF samples collected from a single center</t>
    <phoneticPr fontId="18" type="noConversion"/>
  </si>
  <si>
    <t>ADD (49), HC (86), Pre-AD (20), Pro-AD (56)</t>
    <phoneticPr fontId="18" type="noConversion"/>
  </si>
  <si>
    <t>clinical findings</t>
    <phoneticPr fontId="18" type="noConversion"/>
  </si>
  <si>
    <t>NIA-AA, IWG-2 workgroups</t>
    <phoneticPr fontId="18" type="noConversion"/>
  </si>
  <si>
    <t>This research was supported by the Brain Research Program through the National Research Foundation of Korea (NRF) funded by the Ministry of Science, ICT and Future Planning (2014M3C7A1046041 and 2016M3C7A1905469), and by a grant (BCRI18007) of Chonnam National University Hospital Biomedical Research Institute</t>
    <phoneticPr fontId="18" type="noConversion"/>
  </si>
  <si>
    <t>INNOVIA Alzzbio3 xMAP 시스템이 INOTESTELISA보다 조기 진단에 유리하다는 것을 보여줌. 그러나 측정범위가 널리 사용되는 INTONEST와 최소 2배 이상 차이가 나므로 gold standard 수립이 필요함</t>
    <phoneticPr fontId="18" type="noConversion"/>
  </si>
  <si>
    <t>pre-AD, pro-AD 결과포함?</t>
    <phoneticPr fontId="18" type="noConversion"/>
  </si>
  <si>
    <t>to define optimal cut-off values for CSF biomarkers, and secondly, to evaluate the incremental value of Ab40 concentration or Ab42/Ab40 ratio compared with the standard classification strategy of core CSF biomarkers. The secondary objective was to identify the diagnostic algorithm that was best able to distinguish AD patients from other dementias</t>
    <phoneticPr fontId="18" type="noConversion"/>
  </si>
  <si>
    <t>patients from the memory consultations or geriatric medicine units(2011.1.-2016.9.)</t>
    <phoneticPr fontId="18" type="noConversion"/>
  </si>
  <si>
    <t>AD (140), non-AD (240)</t>
    <phoneticPr fontId="18" type="noConversion"/>
  </si>
  <si>
    <t>non-AD : DLB(12), FLD(14), VaD(42), psychiatric disorder(31), mixed neurodegenerative(70)</t>
    <phoneticPr fontId="18" type="noConversion"/>
  </si>
  <si>
    <t>INNOTEST ELISA</t>
    <phoneticPr fontId="18" type="noConversion"/>
  </si>
  <si>
    <t>DSM IV, NINCDS-ADRDA</t>
    <phoneticPr fontId="18" type="noConversion"/>
  </si>
  <si>
    <t>funded by the Reims University Hospital (grant no: 2014-A00056-41) through an Appel d’Offre Local project</t>
    <phoneticPr fontId="18" type="noConversion"/>
  </si>
  <si>
    <t>This study confirms that the Ab42/Ab40 ratio is more useful than the Ab40 concentration alone for discriminating AD from non-AD populations in daily practice</t>
    <phoneticPr fontId="18" type="noConversion"/>
  </si>
  <si>
    <t>the associations of CSF α-syn with other biomarkers in AD, mild cognitive impairment (MCI), subjective cognitive decline (SCD), age-matched HC, and PD as a disease control were investigated</t>
    <phoneticPr fontId="18" type="noConversion"/>
  </si>
  <si>
    <t>EOAD (71), LOAD (34), MCI (11), SCD (17), PD (45), HC (32)</t>
    <phoneticPr fontId="18" type="noConversion"/>
  </si>
  <si>
    <t>AD(EOAD+LOAD) vs. PD+HC</t>
    <phoneticPr fontId="18" type="noConversion"/>
  </si>
  <si>
    <t>연구재단</t>
    <phoneticPr fontId="18" type="noConversion"/>
  </si>
  <si>
    <t>α-syn은 단독 바이오마커로는 충분하지 않았지만, 다른 지표와 함께 활용하는 것은 신경학적 손상의 누적적이고 정밀한 질병을 민감하고 구체적으로 설명하는 데 유용한 바이오마커 역할을 할 것으로 기대된다</t>
    <phoneticPr fontId="18" type="noConversion"/>
  </si>
  <si>
    <t>The aim of this study was to evaluate the diagnostic performance of cerebrospinal fluid (CSF) and blood KLK8 for AD and mild cognitive impairment (MCI) due to AD</t>
    <phoneticPr fontId="18" type="noConversion"/>
  </si>
  <si>
    <t>AD (98), MCI (21), HC (50), headache (21), psychiatric (28), PD (19)</t>
    <phoneticPr fontId="18" type="noConversion"/>
  </si>
  <si>
    <t>AD=probable AD, MCI=high likelihood to convert to AD, Con=HC+headache+psychiatric+PD</t>
    <phoneticPr fontId="18" type="noConversion"/>
  </si>
  <si>
    <t>AD, MCI</t>
    <phoneticPr fontId="18" type="noConversion"/>
  </si>
  <si>
    <t>supported by a grant (to Arne Herring and Kathy Keyvani) from European Regional Development Fund (ERDF-0400098)</t>
    <phoneticPr fontId="18" type="noConversion"/>
  </si>
  <si>
    <t>CSF와 혈액 KLK8 둘 다 초기 단계에서 AD의 진단을 위한 새로운 바이오마커 역할을 할 수 있음</t>
    <phoneticPr fontId="18" type="noConversion"/>
  </si>
  <si>
    <t>중국</t>
    <phoneticPr fontId="18" type="noConversion"/>
  </si>
  <si>
    <t>to examine the differential diagnostic capacity of CSF Ab42 and tau between AD and other neurodegenerative disease</t>
    <phoneticPr fontId="18" type="noConversion"/>
  </si>
  <si>
    <t>AD (82), FTD (20), HD (27), MSA-C (24), SCA3 (27), ALS (36), Con (24)</t>
    <phoneticPr fontId="18" type="noConversion"/>
  </si>
  <si>
    <t>Con = received lumbar puncture(mostly diagnosed with peripheral neuropathy, migraine and opthalmoplegia)</t>
    <phoneticPr fontId="18" type="noConversion"/>
  </si>
  <si>
    <t>INNOTEST(ELISA)</t>
    <phoneticPr fontId="18" type="noConversion"/>
  </si>
  <si>
    <t>probable AD</t>
    <phoneticPr fontId="18" type="noConversion"/>
  </si>
  <si>
    <t>NINCDS/ADRDA, DSM-IV, NIA-AA</t>
    <phoneticPr fontId="18" type="noConversion"/>
  </si>
  <si>
    <t>supported by the National Natural Science Foundation of China to Zhi-Ying Wu [grant number 81671245]; the Key Research and Development project of Zhejiang Province to Zhi-Ying Wu [grant number 2019C03039]; and the research foundation for distinguished scholar of Zhejiang University to Zhi-Ying Wu [grant number 188020-193810101 /089].</t>
    <phoneticPr fontId="18" type="noConversion"/>
  </si>
  <si>
    <t>AD 임상진단에서 CSF 마커의 유용성을 확인했고 신경 퇴행성 질환에서 차별적 가치를 확인함</t>
    <phoneticPr fontId="18" type="noConversion"/>
  </si>
  <si>
    <t>supple. Table 1, 2 (Ab, ttau, ptau)</t>
    <phoneticPr fontId="18" type="noConversion"/>
  </si>
  <si>
    <t>.</t>
    <phoneticPr fontId="18" type="noConversion"/>
  </si>
  <si>
    <t>The aim of this work was to identify metabolites and pathways in the CSF of AD patients which reflect the disease and correlate with the biochemical biomarkers. second aim was to evaluate the clinical performances of the Lumipulse analyzer for Aβ42 and T-Tau quantification, and their related ratio (T-Tau/Aβ42), to diagnose AD patients</t>
    <phoneticPr fontId="18" type="noConversion"/>
  </si>
  <si>
    <t>memory disorder로 검사받은 환자</t>
    <phoneticPr fontId="18" type="noConversion"/>
  </si>
  <si>
    <t>AD (22), non-AD (33)</t>
    <phoneticPr fontId="18" type="noConversion"/>
  </si>
  <si>
    <t>no indication of AD were assigned to the non-AD</t>
    <phoneticPr fontId="18" type="noConversion"/>
  </si>
  <si>
    <t>funding program Open Access Publishing by the German Research Foundation (DFG)</t>
    <phoneticPr fontId="18" type="noConversion"/>
  </si>
  <si>
    <t>In conclusion, we found a high correlation between the established CSF biomarkers Ab1-42; Ab1-42/Ab1-40 and the metabolites PEP, 2PG, 3PG, and DHAP. although higher sensitivity and specificity were obtained by using the metabolites in combination with the biomarkers, significant differences were observed only by combining the metabolites with p-Tau and t-Tau, but not with Ab1-42 or the ratio Ab1-42/Ab1-40. These results underline the high value of Ab1-42 as a biomarker of AD.</t>
    <phoneticPr fontId="18" type="noConversion"/>
  </si>
  <si>
    <t>미국, 캐나다, 스웨덴</t>
    <phoneticPr fontId="18" type="noConversion"/>
  </si>
  <si>
    <t>We compare the performance of Aβ(1–42), pTau, tTau and ratios pTau/Aβ(1–42) and tTau/Aβ(1–42) for predicting the risk of clinical decline and conversion to AD or dementia in non-demented patients with cognitive symptoms</t>
    <phoneticPr fontId="18" type="noConversion"/>
  </si>
  <si>
    <t>ADNI, BioFINDER</t>
    <phoneticPr fontId="18" type="noConversion"/>
  </si>
  <si>
    <t>ADNI: early MCI (277), late MCI (342)
BioFINDER: SCD (191), MCI (233)</t>
    <phoneticPr fontId="18" type="noConversion"/>
  </si>
  <si>
    <t>clinical evaluation</t>
    <phoneticPr fontId="18" type="noConversion"/>
  </si>
  <si>
    <t>ADNI: National Institute on Aging, the National Institute of Biomedical Imaging and Bioengineering, and through generous contributions from the following: AbbVie; Alzheimer’s Association; Alzheimer’s Drug Discovery Foundation; Araclon Biotech; BioClinica, Inc.; Biogen; Bristol-Myers Squibb Company; CereSpir, Inc.; Cogstate; Eisai Inc.; Elan Pharmaceuticals, Inc.; Eli Lilly and Company; EuroImmun; F. Hoffmann-La Roche Ltd and its affiliated company Genentech, Inc.; Fujirebio; GE Healthcare; IXICO Ltd.; Janssen Alzheimer Immunotherapy Research &amp; Development, LLC.; Johnson &amp; Johnson Pharmaceutical Research &amp; Development LLC.; Lumosity; Lundbeck; Merck &amp; Co., Inc.; Meso Scale Diagnostics, LLC.; NeuroRx Research; Neurotrack Technologies; Novartis Pharmaceuticals Corporation; Pfizer Inc.; Piramal Imaging; Servier; Takeda Pharmaceutical Company; and Transition Therapeutics
BioF: European Research Council, the Swedish Research Council, the Strategic Research Area MultiPark (Multidisciplinary Research in Parkinson’s disease) at Lund University, the Crafoord Foundation, the Swedish Brain Foundation, the Knut and Alice Wallenberg foundation, the Marianne and Marcus Wallenberg foundation, the Skåne University Hospital Foundation, the Swedish Alzheimer Association, and the Swedish federal government under the ALF agreement</t>
    <phoneticPr fontId="18" type="noConversion"/>
  </si>
  <si>
    <t>Advantages of CSF biomarkers over imaging techniques include lower cost and the opportunity to detect other pathologies by the same procedure, for example analysing other CSF components such as neurofilament light chain and neurogranin.  Greater utilisation of CSF biomarkers in clinical trials could aid identification of appropriate patients most likely to benefit from potentially disease modifying drugs and help to assess their efficacy. Elecsys CSF assays also offer the benefit of minimising potential inter-observer variability that can occur with imaging.</t>
    <phoneticPr fontId="18" type="noConversion"/>
  </si>
  <si>
    <t>to explore the diagnostic value of plasma tau and its usefulness in comparison to or in combination with CSF tau and P-tau</t>
    <phoneticPr fontId="18" type="noConversion"/>
  </si>
  <si>
    <t>Center for Brain Health of NYU School of Medicine</t>
    <phoneticPr fontId="18" type="noConversion"/>
  </si>
  <si>
    <t>AD (29), cognitively normal (68)</t>
    <phoneticPr fontId="18" type="noConversion"/>
  </si>
  <si>
    <t>This work was supported by grants awarded to M.J.d.L. and S.F. from Cohen Veterans Biosciences and by the American Heart Association Grant 13SDG16860017, the Leon Levy Fellowship in Neuroscience, awarded to S.F. It was also supported by the pilot awarded to S.F. through the NU CTSA grant UL1TR001445 from the National Center for Advancing Translational Sciences (NCATS), NIH grant NS104127 awarded to S.F., and NIH grants AG022374, AG013616, AG012101, AG008051, RF1057570 awarded to M.J.d.L</t>
    <phoneticPr fontId="18" type="noConversion"/>
  </si>
  <si>
    <t>혈장 타우와 CSF 타우의 상관관계는 없음. CSF에 혈장 마커를 추가하면 진단 정확성을 향상시킬 수 있음</t>
    <phoneticPr fontId="18" type="noConversion"/>
  </si>
  <si>
    <t>cognitively normal = healthy로 분류?</t>
    <phoneticPr fontId="18" type="noConversion"/>
  </si>
  <si>
    <t>the aim of this study was to examine the potential of CSF a-syn for improving the differential diagnosis of AD in the earliest period of clinical symptoms, at the stage of a clinical MCI diagnosis. The long-term follow-up of a prospective cohort of patients also included a stable MCI group, as well as a control group.</t>
    <phoneticPr fontId="18" type="noConversion"/>
  </si>
  <si>
    <t>MCI-AD (32), MCI-LBD (24), sMCI (25), Con (18)</t>
    <phoneticPr fontId="18" type="noConversion"/>
  </si>
  <si>
    <t>Con = chronic headache(12) + pain syndromes(6) do not develop a cognitive decline</t>
    <phoneticPr fontId="18" type="noConversion"/>
  </si>
  <si>
    <t>This study was funded in part by the Direcci o General d’Universitat, Investigaci o i Ci encia, GVA (AICO/2018/090 to JSV), co-financed by the Fondo Europeo de Desarrollo Regional, and through CIBERNED, ISCIII (FEDER, ‘Investing in your future’).</t>
    <phoneticPr fontId="18" type="noConversion"/>
  </si>
  <si>
    <t>AD의 조기진단 마커로서 CSF a-syn의 가능성을 입증함. 특히 p-tau와 결합하여 사용시 환자 구별진단에 유용함</t>
    <phoneticPr fontId="18" type="noConversion"/>
  </si>
  <si>
    <t>포르투갈</t>
    <phoneticPr fontId="18" type="noConversion"/>
  </si>
  <si>
    <t>(i) evaluate the analytical performance of the Lumipulse G; (ii) compare CSF biomarker results of the Lumipulse G assays with the established manual ELISA assays; (iii) establish cut-offs and the clinical performance of the Lumipulse G assays for AD diagnosis</t>
    <phoneticPr fontId="18" type="noConversion"/>
  </si>
  <si>
    <t>Coimbra cohort</t>
    <phoneticPr fontId="18" type="noConversion"/>
  </si>
  <si>
    <t>AD (80), Con (40)</t>
    <phoneticPr fontId="18" type="noConversion"/>
  </si>
  <si>
    <t>Con=suffered from acute/chronic headaches, LP performed as part of their routine diagnostic evaluation</t>
    <phoneticPr fontId="18" type="noConversion"/>
  </si>
  <si>
    <t>the Portuguese Foundation for Science and Technology (ref PD/BD/135108/2017). The funding agency had no role in the study design, sample collection, data analysis, or writing of the manuscript.</t>
    <phoneticPr fontId="18" type="noConversion"/>
  </si>
  <si>
    <t>자동화된 Lumipulse 검사가 내/외적 변동성을 줄이고 처리 시간을 단축하며 우수한 진단정확도를 가지므로 AD 진단 루틴에 해당 검사를 도입할 근거를 뒷받침함</t>
    <phoneticPr fontId="18" type="noConversion"/>
  </si>
  <si>
    <t>to determine the value of CSF biomarkers for differentiating prodromal AD from other MCI types in a group of patients with clinically diagnosed aMCI, and to assess whether they could serve as a gold standard as CSF biomarkers for prodromal AD.</t>
    <phoneticPr fontId="18" type="noConversion"/>
  </si>
  <si>
    <t>Chonnam National University Hospital</t>
    <phoneticPr fontId="18" type="noConversion"/>
  </si>
  <si>
    <t>AD PET+ (31), AD PET- (3), prodromal AD (27), aMCI PET- (29), normal PET- (73), preclinical AD (14)</t>
    <phoneticPr fontId="18" type="noConversion"/>
  </si>
  <si>
    <t>normal (87)= normal PET- &amp; preclinical AD
aMCI(56) = aMCI PET- &amp; prodromal AD
AD dementia (34) = AD PET- &amp; AD PET+</t>
    <phoneticPr fontId="18" type="noConversion"/>
  </si>
  <si>
    <t>clinical + amyloid PET</t>
    <phoneticPr fontId="18" type="noConversion"/>
  </si>
  <si>
    <t>NIA-AA or IWG-2</t>
    <phoneticPr fontId="18" type="noConversion"/>
  </si>
  <si>
    <t>the Brain Research Program through the National Research Foundation of Korea funded by the Ministry of Science, ICT &amp; Future Planning</t>
    <phoneticPr fontId="18" type="noConversion"/>
  </si>
  <si>
    <t>CSF 바이오 마커, 특히 Ab 및 p-Tau 임상적으로 진단된 MCI 환자로부터 pro-AD를 검출하기 위한 차별화 마커일 수 있음</t>
    <phoneticPr fontId="18" type="noConversion"/>
  </si>
  <si>
    <t>pro-AD 결과 포함?(임상적으로 AD로 진단되지 않은 환자임)</t>
    <phoneticPr fontId="18" type="noConversion"/>
  </si>
  <si>
    <t>(1) to compare the distribution of Aβ1–40, Aβ1–42, t-tau, and NfL concentrations in plasma and Aβ1–40, Aβ1–42, t-tau, p-tau, and NfL concentrations in CSF between (a) controls and different Down syndrome clinical groups and (b) across different Down syndrome clinical groups; and (2) to assess the diagnostic performance of these biomarkers to diagnose prodromal Alzheimer’s disease in Down syndrome and Alzheimer’s disease dementia in Down syndrome in a large cohort of adults with Down syndrome.</t>
    <phoneticPr fontId="18" type="noConversion"/>
  </si>
  <si>
    <t>Down syndrome</t>
    <phoneticPr fontId="18" type="noConversion"/>
  </si>
  <si>
    <t>Control(Down아님) = carers of individuals attending the memory unit who did not have cognitive disorders and who had normal neuropsychological histories and assessments for their age and education, a Clinical Dementia Rating scale score of 0, and normal core Alzheimer’s disease CSF biomarkers
Asymptomatic=those with no clinical or neuropsychological suspicion of AD</t>
    <phoneticPr fontId="18" type="noConversion"/>
  </si>
  <si>
    <t>DSM V</t>
    <phoneticPr fontId="18" type="noConversion"/>
  </si>
  <si>
    <t>Institute of Health Carlos III, Fundació La Marató de TV3, Fundació Bancaria Obra Social La Caixa, Fundació Catalana Síndrome de Down, and Fundació Víctor Grífols i Lucas</t>
    <phoneticPr fontId="18" type="noConversion"/>
  </si>
  <si>
    <t>혈장 NfL은 다운증후군의 초기 알츠하이머병 관련 신경퇴화의 생체 지표로서 접근성이 높고 임상 절차와 임상 시험에서 가치가 있을 수 있음</t>
    <phoneticPr fontId="18" type="noConversion"/>
  </si>
  <si>
    <t>(ELISA)</t>
    <phoneticPr fontId="18" type="noConversion"/>
  </si>
  <si>
    <t>영국</t>
    <phoneticPr fontId="18" type="noConversion"/>
  </si>
  <si>
    <t>to determine the diagnostic utility of an extended panel of CSF biomarkers (including two biomarker ratios) both individually and in models incorporating multiple biomarkers to distinguish AD from a range of other primary neurodegenerative dementias in clinical practice, and to validate diagnostic cut-points</t>
    <phoneticPr fontId="18" type="noConversion"/>
  </si>
  <si>
    <t>had a diagnostic CSF examination between 1 January 2008 and 1 January 2012</t>
    <phoneticPr fontId="18" type="noConversion"/>
  </si>
  <si>
    <t>AD (156), DLB (20), bvFTD (45), PNFA (17), SD (7), HC (30)</t>
    <phoneticPr fontId="18" type="noConversion"/>
  </si>
  <si>
    <t>Swedish Research Council, Swedish State Support for Clinical Research, the Knut and Alice Wallenberg Foundation, the Torsten Söderberg Foundation, Frimurarestiftelsen, and Swedish Brain Foundation. The study was supported by the Wolfson Foundation and Alzheimer’s Research UK</t>
    <phoneticPr fontId="18" type="noConversion"/>
  </si>
  <si>
    <t>루틴 바이오마커의 임상 사용은 AD와 건강대조군뿐만 아니라 bvFTD, SD와의 구별에도 효용성이 있음</t>
    <phoneticPr fontId="18" type="noConversion"/>
  </si>
  <si>
    <t>Amyloid PET, on the other hand, is less invasive and has a higher reliability in longitudinal examinations and between centers. With appropriate standardized procedures, CSF analysis and amyloid PET perform equally well and either method can be used in the clinical workup of AD for increased diagnostic accuracy.</t>
    <phoneticPr fontId="18" type="noConversion"/>
  </si>
  <si>
    <t>HC=cognitively healthy control group</t>
    <phoneticPr fontId="18" type="noConversion"/>
  </si>
  <si>
    <t>BioF: MCI-AD (34), HC (122)
ADNI: MCI-AD (64), HC (146)</t>
    <phoneticPr fontId="18" type="noConversion"/>
  </si>
  <si>
    <t>BioFINDER, ADNI(for validation)</t>
    <phoneticPr fontId="18" type="noConversion"/>
  </si>
  <si>
    <t>To compare the diagnostic accuracy of CSF biomarkers and amyloid PET for diagnosing early-stage Alzheimer disease (AD</t>
    <phoneticPr fontId="18" type="noConversion"/>
  </si>
  <si>
    <t>스웨덴, 영국, 미국</t>
    <phoneticPr fontId="18" type="noConversion"/>
  </si>
  <si>
    <t>DSM-IV, NINCDS-ADRDA</t>
    <phoneticPr fontId="18" type="noConversion"/>
  </si>
  <si>
    <t>0.71-0.83</t>
    <phoneticPr fontId="18" type="noConversion"/>
  </si>
  <si>
    <t>(언급없음)</t>
    <phoneticPr fontId="18" type="noConversion"/>
  </si>
  <si>
    <t>pro-AD</t>
    <phoneticPr fontId="18" type="noConversion"/>
  </si>
  <si>
    <t>CLEIA</t>
    <phoneticPr fontId="18" type="noConversion"/>
  </si>
  <si>
    <t>MCI-LBD</t>
    <phoneticPr fontId="18" type="noConversion"/>
  </si>
  <si>
    <t>sMCI</t>
    <phoneticPr fontId="18" type="noConversion"/>
  </si>
  <si>
    <t>cognitively normal</t>
    <phoneticPr fontId="18" type="noConversion"/>
  </si>
  <si>
    <t>SCA3</t>
    <phoneticPr fontId="18" type="noConversion"/>
  </si>
  <si>
    <t>MSA-C</t>
    <phoneticPr fontId="18" type="noConversion"/>
  </si>
  <si>
    <t>HD</t>
    <phoneticPr fontId="18" type="noConversion"/>
  </si>
  <si>
    <t>PD+HC</t>
    <phoneticPr fontId="18" type="noConversion"/>
  </si>
  <si>
    <t>pre-AD and  pro-AD</t>
    <phoneticPr fontId="18" type="noConversion"/>
  </si>
  <si>
    <t>pre-AD</t>
    <phoneticPr fontId="18" type="noConversion"/>
  </si>
  <si>
    <t>FTDD</t>
    <phoneticPr fontId="18" type="noConversion"/>
  </si>
  <si>
    <t>NPH</t>
    <phoneticPr fontId="18" type="noConversion"/>
  </si>
  <si>
    <t>NC</t>
    <phoneticPr fontId="18" type="noConversion"/>
  </si>
  <si>
    <t>ND</t>
    <phoneticPr fontId="18" type="noConversion"/>
  </si>
  <si>
    <t>Tetra-plex</t>
    <phoneticPr fontId="18" type="noConversion"/>
  </si>
  <si>
    <t>ECLIA</t>
    <phoneticPr fontId="18" type="noConversion"/>
  </si>
  <si>
    <t>sCJD</t>
    <phoneticPr fontId="18" type="noConversion"/>
  </si>
  <si>
    <t>BioF: MCI-AD</t>
    <phoneticPr fontId="18" type="noConversion"/>
  </si>
  <si>
    <t>ADNI: MCI-AD</t>
    <phoneticPr fontId="18" type="noConversion"/>
  </si>
  <si>
    <t>ARCD</t>
    <phoneticPr fontId="18" type="noConversion"/>
  </si>
  <si>
    <t>ARD</t>
    <phoneticPr fontId="18" type="noConversion"/>
  </si>
  <si>
    <t>0.80-0.96</t>
    <phoneticPr fontId="18" type="noConversion"/>
  </si>
  <si>
    <t>0.98-1</t>
    <phoneticPr fontId="18" type="noConversion"/>
  </si>
  <si>
    <t>0.64-0.82</t>
    <phoneticPr fontId="18" type="noConversion"/>
  </si>
  <si>
    <t>0.552-0.773</t>
    <phoneticPr fontId="18" type="noConversion"/>
  </si>
  <si>
    <t>pg/L</t>
    <phoneticPr fontId="18" type="noConversion"/>
  </si>
  <si>
    <t>0.70-0.83</t>
    <phoneticPr fontId="18" type="noConversion"/>
  </si>
  <si>
    <t>0.75-0.94</t>
    <phoneticPr fontId="18" type="noConversion"/>
  </si>
  <si>
    <t>0.70-0.86</t>
    <phoneticPr fontId="18" type="noConversion"/>
  </si>
  <si>
    <t>0.68-0.90</t>
    <phoneticPr fontId="18" type="noConversion"/>
  </si>
  <si>
    <t>0.71-0.88</t>
    <phoneticPr fontId="18" type="noConversion"/>
  </si>
  <si>
    <t>0.67-0.93</t>
    <phoneticPr fontId="18" type="noConversion"/>
  </si>
  <si>
    <t>0.969-1.000</t>
    <phoneticPr fontId="18" type="noConversion"/>
  </si>
  <si>
    <t>0.73-0.92</t>
    <phoneticPr fontId="18" type="noConversion"/>
  </si>
  <si>
    <t>0.72-1.0</t>
    <phoneticPr fontId="18" type="noConversion"/>
  </si>
  <si>
    <t>0.93-1.0</t>
    <phoneticPr fontId="18" type="noConversion"/>
  </si>
  <si>
    <t>0.801-0.907</t>
    <phoneticPr fontId="18" type="noConversion"/>
  </si>
  <si>
    <t>0.584-0.754</t>
    <phoneticPr fontId="18" type="noConversion"/>
  </si>
  <si>
    <t>0.767-0.899</t>
    <phoneticPr fontId="18" type="noConversion"/>
  </si>
  <si>
    <t>0.587-0.775</t>
    <phoneticPr fontId="18" type="noConversion"/>
  </si>
  <si>
    <t>0.759-0.912</t>
    <phoneticPr fontId="18" type="noConversion"/>
  </si>
  <si>
    <t>0.491-0.777</t>
    <phoneticPr fontId="18" type="noConversion"/>
  </si>
  <si>
    <t>0.719-0.932</t>
    <phoneticPr fontId="18" type="noConversion"/>
  </si>
  <si>
    <t>0.759-0.901</t>
    <phoneticPr fontId="18" type="noConversion"/>
  </si>
  <si>
    <t>0.859-0.974</t>
    <phoneticPr fontId="18" type="noConversion"/>
  </si>
  <si>
    <t>0.80-0.91</t>
    <phoneticPr fontId="18" type="noConversion"/>
  </si>
  <si>
    <t>0.75-0.88</t>
    <phoneticPr fontId="18" type="noConversion"/>
  </si>
  <si>
    <t>MCI -&gt; AD (univariate)</t>
    <phoneticPr fontId="18" type="noConversion"/>
  </si>
  <si>
    <t>MCI -&gt; AD (multivariate: age, sex, edu)</t>
    <phoneticPr fontId="18" type="noConversion"/>
  </si>
  <si>
    <t>MCI -&gt; AD (multivariate: age, sex, edu, APOE)</t>
    <phoneticPr fontId="18" type="noConversion"/>
  </si>
  <si>
    <t>AD(BioF)</t>
    <phoneticPr fontId="18" type="noConversion"/>
  </si>
  <si>
    <t>dementia(BioF)</t>
    <phoneticPr fontId="18" type="noConversion"/>
  </si>
  <si>
    <t>dementia(ADNI)</t>
    <phoneticPr fontId="18" type="noConversion"/>
  </si>
  <si>
    <t>56.4pg/mL</t>
    <phoneticPr fontId="18" type="noConversion"/>
  </si>
  <si>
    <t>4.812 ((95% CI 0.991-23.361)</t>
    <phoneticPr fontId="18" type="noConversion"/>
  </si>
  <si>
    <t>4.9 (95% CI 0.6-43.3)</t>
    <phoneticPr fontId="18" type="noConversion"/>
  </si>
  <si>
    <t>7.0 (95% CI 0.6-88.3)</t>
    <phoneticPr fontId="18" type="noConversion"/>
  </si>
  <si>
    <t>ptau negative</t>
    <phoneticPr fontId="18" type="noConversion"/>
  </si>
  <si>
    <t>ptau positive</t>
    <phoneticPr fontId="18" type="noConversion"/>
  </si>
  <si>
    <t>3.86 (95% CI 2.51-5.95)</t>
    <phoneticPr fontId="18" type="noConversion"/>
  </si>
  <si>
    <t>27pg/mL</t>
    <phoneticPr fontId="18" type="noConversion"/>
  </si>
  <si>
    <t>1.94 (95% CI 1.39-2.72)</t>
    <phoneticPr fontId="18" type="noConversion"/>
  </si>
  <si>
    <t>2.73 (95% CI 2.02-3.70)</t>
    <phoneticPr fontId="18" type="noConversion"/>
  </si>
  <si>
    <t>predictors of clinical decline</t>
    <phoneticPr fontId="18" type="noConversion"/>
  </si>
  <si>
    <t>change in MMSE score : 24months</t>
    <phoneticPr fontId="18" type="noConversion"/>
  </si>
  <si>
    <t>&lt;biomarker positive&gt;
ADNI: -2.23 (95% CI -2.53 to -1.94)
BioF: -1.99 (95% CI -2.49 to -1.49)
&lt;biomarker negative&gt;
ADNI: -0.43 (95% CI -0.69 to -0.18)
BioF: -1.16 (95% CI -1.48 to -0.84)
&lt;difference bwt biomarker +/-&gt;
ADNI: -1.80 (95% CI -2.20 to -1.40)
BioF: -0.83 (95% CI -1.44 to -0.22)</t>
    <phoneticPr fontId="18" type="noConversion"/>
  </si>
  <si>
    <t>preAD</t>
    <phoneticPr fontId="18" type="noConversion"/>
  </si>
  <si>
    <t>preclinical Alzheimer's disease</t>
    <phoneticPr fontId="18" type="noConversion"/>
  </si>
  <si>
    <t>Frontotemporal Dementia</t>
    <phoneticPr fontId="18" type="noConversion"/>
  </si>
  <si>
    <t>mild cognitive impairment</t>
    <phoneticPr fontId="18" type="noConversion"/>
  </si>
  <si>
    <t>ElectroChemiLuminescence Immunoassay</t>
    <phoneticPr fontId="18" type="noConversion"/>
  </si>
  <si>
    <t>SCD</t>
    <phoneticPr fontId="18" type="noConversion"/>
  </si>
  <si>
    <t>subjective cognitive decline</t>
    <phoneticPr fontId="18" type="noConversion"/>
  </si>
  <si>
    <t>sporadic CJD</t>
    <phoneticPr fontId="18" type="noConversion"/>
  </si>
  <si>
    <t>Neurological controls</t>
    <phoneticPr fontId="18" type="noConversion"/>
  </si>
  <si>
    <t>Vascular dimentia</t>
    <phoneticPr fontId="18" type="noConversion"/>
  </si>
  <si>
    <t>Lewy body diseases</t>
    <phoneticPr fontId="18" type="noConversion"/>
  </si>
  <si>
    <t>LBDD</t>
    <phoneticPr fontId="18" type="noConversion"/>
  </si>
  <si>
    <t>Lewy body diseases dementia</t>
    <phoneticPr fontId="18" type="noConversion"/>
  </si>
  <si>
    <t>normal pressure hydrocephalus</t>
    <phoneticPr fontId="18" type="noConversion"/>
  </si>
  <si>
    <t>FLD</t>
    <phoneticPr fontId="18" type="noConversion"/>
  </si>
  <si>
    <t>frontal lobe degeneration</t>
    <phoneticPr fontId="18" type="noConversion"/>
  </si>
  <si>
    <t>EOAD</t>
    <phoneticPr fontId="18" type="noConversion"/>
  </si>
  <si>
    <t>early-onset AD</t>
    <phoneticPr fontId="18" type="noConversion"/>
  </si>
  <si>
    <t>LOAD</t>
    <phoneticPr fontId="18" type="noConversion"/>
  </si>
  <si>
    <t>late-onset AD</t>
    <phoneticPr fontId="18" type="noConversion"/>
  </si>
  <si>
    <t>Huntington's disease</t>
    <phoneticPr fontId="18" type="noConversion"/>
  </si>
  <si>
    <t>multiple system atrophy with a cerebellar type</t>
    <phoneticPr fontId="18" type="noConversion"/>
  </si>
  <si>
    <t>spinocerebellar ataxia type 3</t>
    <phoneticPr fontId="18" type="noConversion"/>
  </si>
  <si>
    <t>stable MCI</t>
    <phoneticPr fontId="18" type="noConversion"/>
  </si>
  <si>
    <t>aMCI</t>
    <phoneticPr fontId="18" type="noConversion"/>
  </si>
  <si>
    <t>amnestic MCI</t>
    <phoneticPr fontId="18" type="noConversion"/>
  </si>
  <si>
    <t>PNFA</t>
    <phoneticPr fontId="18" type="noConversion"/>
  </si>
  <si>
    <t>progressive non-fluent aphasia</t>
    <phoneticPr fontId="18" type="noConversion"/>
  </si>
  <si>
    <t>alcohol related dementia</t>
    <phoneticPr fontId="18" type="noConversion"/>
  </si>
  <si>
    <t>alcohol related cognitive disorders</t>
    <phoneticPr fontId="18" type="noConversion"/>
  </si>
  <si>
    <t>(Swedish BioFINDER study) NINDS–ADRDA</t>
    <phoneticPr fontId="18" type="noConversion"/>
  </si>
  <si>
    <t xml:space="preserve"> </t>
    <phoneticPr fontId="18" type="noConversion"/>
  </si>
  <si>
    <t>Cerebrospinal fluid biomarkers may be a useful adjunct for the discrimination between AD/ MD and VD in every day clinical practice.</t>
    <phoneticPr fontId="18" type="noConversion"/>
  </si>
  <si>
    <t>언급없음</t>
    <phoneticPr fontId="18" type="noConversion"/>
  </si>
  <si>
    <t>NINCDS-ADRDA criteria</t>
    <phoneticPr fontId="18" type="noConversion"/>
  </si>
  <si>
    <t>AD</t>
    <phoneticPr fontId="18" type="noConversion"/>
  </si>
  <si>
    <t>clinical</t>
    <phoneticPr fontId="18" type="noConversion"/>
  </si>
  <si>
    <t>double sandwich, ELISA commercial kits ( Innotest hTau antigen , phospho-tau181 ; Innogenetics, Gent, Belgium)</t>
    <phoneticPr fontId="18" type="noConversion"/>
  </si>
  <si>
    <t>AD (92), control (68), VD (23), Mixed (17)</t>
    <phoneticPr fontId="18" type="noConversion"/>
  </si>
  <si>
    <t>The purpose of the present study was to evaluate the cerebrospinal fluid (CSF) biomarkers tau protein in its total (sT) or hyperphosphorylated at threonin-181(sP-181) form and beta amyloid peptide 1–42 (Ab42) alone and their ombinations to investigate their diagnostic value in the discrimination between VD and AD or MD.</t>
    <phoneticPr fontId="18" type="noConversion"/>
  </si>
  <si>
    <t>(case-control)</t>
    <phoneticPr fontId="18" type="noConversion"/>
  </si>
  <si>
    <t>그리스</t>
    <phoneticPr fontId="18" type="noConversion"/>
  </si>
  <si>
    <t>Paraskevas</t>
    <phoneticPr fontId="18" type="noConversion"/>
  </si>
  <si>
    <t>Table 4</t>
    <phoneticPr fontId="18" type="noConversion"/>
  </si>
  <si>
    <t>autopsy-confirmed</t>
    <phoneticPr fontId="18" type="noConversion"/>
  </si>
  <si>
    <t>[ref 12] sandwich ELISA</t>
    <phoneticPr fontId="18" type="noConversion"/>
  </si>
  <si>
    <t>tau, p-tau181p</t>
    <phoneticPr fontId="18" type="noConversion"/>
  </si>
  <si>
    <t>Autopsy-Based AD (56), NC (52)</t>
    <phoneticPr fontId="18" type="noConversion"/>
  </si>
  <si>
    <t>non-ADNI:  Pennsylvania Alzheimer’s Disease Clinical Core</t>
    <phoneticPr fontId="18" type="noConversion"/>
  </si>
  <si>
    <t>Develop a cerebrospinal fluid biomarker signature for mild Alzheimer’s disease (AD) in Alzheimer’s Disease Neuroimaging Initiative (ADNI) subjects.</t>
    <phoneticPr fontId="18" type="noConversion"/>
  </si>
  <si>
    <t>미국</t>
    <phoneticPr fontId="18" type="noConversion"/>
  </si>
  <si>
    <t>Combined analysis of CSF biomarkers may be useful for the best possible antemortem discrimination of FTLD from AD.</t>
    <phoneticPr fontId="18" type="noConversion"/>
  </si>
  <si>
    <t>The authors have no financial support to disclose.</t>
    <phoneticPr fontId="18" type="noConversion"/>
  </si>
  <si>
    <t>NINCDS-ADRDA</t>
    <phoneticPr fontId="18" type="noConversion"/>
  </si>
  <si>
    <t>(ELISA) commercial kits (‘‘Innotest hTau antigen,’’ ‘‘phospho-tau181,’’, Innogenetics, Belgium)</t>
    <phoneticPr fontId="18" type="noConversion"/>
  </si>
  <si>
    <t>τT, τP-181</t>
    <phoneticPr fontId="18" type="noConversion"/>
  </si>
  <si>
    <t>AD (76), FTLD (34), control (93)</t>
    <phoneticPr fontId="18" type="noConversion"/>
  </si>
  <si>
    <t>The aim of the present study was to investigate a panel of CSF biomarkers in FTLD and their combinations, to find out whether a certain biomarker profile The aim of the present study was to investigate a panel of CSF biomarkers in FTLD and their combinations, to find out whether a certain biomarker profile exists for FTLD, either as a whole group or in the various clinical subtypes.</t>
    <phoneticPr fontId="18" type="noConversion"/>
  </si>
  <si>
    <t>The results of this study suggest that the two different types of markers for developing AD, i.e., CSF biomarkers and MTL atrophy measured by volumetric MRI correlate with each other.</t>
    <phoneticPr fontId="18" type="noConversion"/>
  </si>
  <si>
    <t>The study was supported by Academy of Finland grant number 201495, Kuopio University Hospital EVO grants 5883, 5772720 and 5772725, Nordic Center of Excellence in Neurodegeneration, Research and Science Foundation of Farmos, Lilly Foundation, The Finnish Medical Foundation, The P¨aivikki and Sakari Sohlberg Foundation and The Finnish Cultural Foundation of Northern Savo.</t>
    <phoneticPr fontId="18" type="noConversion"/>
  </si>
  <si>
    <t>MRI</t>
    <phoneticPr fontId="18" type="noConversion"/>
  </si>
  <si>
    <t>ELISA (Innogenetics, Ghent, Belgium)</t>
    <phoneticPr fontId="18" type="noConversion"/>
  </si>
  <si>
    <t>Tau, Phospho-tau</t>
    <phoneticPr fontId="18" type="noConversion"/>
  </si>
  <si>
    <t>MCI progressed to AD (8), stable MCI (13)</t>
    <phoneticPr fontId="18" type="noConversion"/>
  </si>
  <si>
    <t>MCI</t>
    <phoneticPr fontId="18" type="noConversion"/>
  </si>
  <si>
    <t>we examined the relationship between the CSF biomarkers and the proposed clinical and structural biomarkers of AD, MTL atrophy and verbal memory performance in a small group of MCI subjects.</t>
    <phoneticPr fontId="18" type="noConversion"/>
  </si>
  <si>
    <t>(cohort)</t>
    <phoneticPr fontId="18" type="noConversion"/>
  </si>
  <si>
    <t>핀란드</t>
    <phoneticPr fontId="18" type="noConversion"/>
  </si>
  <si>
    <t>This study was supported by the following grants from the German Federal Ministry of Education and Research (BMBF): (중략)</t>
    <phoneticPr fontId="18" type="noConversion"/>
  </si>
  <si>
    <t>DSM IV criteria and NINCDS-ADRDA criteria</t>
    <phoneticPr fontId="18" type="noConversion"/>
  </si>
  <si>
    <t>clinical diagnosis</t>
    <phoneticPr fontId="18" type="noConversion"/>
  </si>
  <si>
    <t>ELISA</t>
    <phoneticPr fontId="18" type="noConversion"/>
  </si>
  <si>
    <t>tau, p-tau181</t>
    <phoneticPr fontId="18" type="noConversion"/>
  </si>
  <si>
    <t>AD (44), DCC (30), NAD (87)</t>
    <phoneticPr fontId="18" type="noConversion"/>
  </si>
  <si>
    <t>Here we addressed the question of which combination of biomarkers will be most suitable to differentiate AD from differential diagnostic relevant disorders like depression with cognitive complaints and dementias other than AD.</t>
    <phoneticPr fontId="18" type="noConversion"/>
  </si>
  <si>
    <t>독일</t>
    <phoneticPr fontId="18" type="noConversion"/>
  </si>
  <si>
    <t xml:space="preserve">Supported by a grant from Zon-MW (Vidi-Vernieuwingsimpuls, 917.46.331) to M.M.V. and the US National Institutes of Health (R01 AG26484) to S.M.G. </t>
    <phoneticPr fontId="18" type="noConversion"/>
  </si>
  <si>
    <t>enzyme-linked immunosorbent assay.</t>
    <phoneticPr fontId="18" type="noConversion"/>
  </si>
  <si>
    <t>t-tau, p-tau181</t>
    <phoneticPr fontId="18" type="noConversion"/>
  </si>
  <si>
    <t>CAA (cerebral amyloid angiopathy)</t>
    <phoneticPr fontId="18" type="noConversion"/>
  </si>
  <si>
    <t>AD (72), CAA (17), control (58)</t>
    <phoneticPr fontId="18" type="noConversion"/>
  </si>
  <si>
    <t>In this study, we examined if we could identify a specific pattern of Aβ and tau protein concentrations in CSF of CAA patients.</t>
    <phoneticPr fontId="18" type="noConversion"/>
  </si>
  <si>
    <t>P-tau may be useful in the evaluation of disease evolution, by predicting the rate of cognitive decline.</t>
    <phoneticPr fontId="18" type="noConversion"/>
  </si>
  <si>
    <t>The Authors certify that there is no actual or potential conflict of interest in relation to this article.</t>
    <phoneticPr fontId="18" type="noConversion"/>
  </si>
  <si>
    <t>NINCDS-ADRD</t>
    <phoneticPr fontId="18" type="noConversion"/>
  </si>
  <si>
    <t>ELISA, using a commercially available kit (Innotest P-TAU Antigen, Innogenetics, Belgium)</t>
    <phoneticPr fontId="18" type="noConversion"/>
  </si>
  <si>
    <t>P-tau</t>
    <phoneticPr fontId="18" type="noConversion"/>
  </si>
  <si>
    <t>probable AD (31), possible AD (20), VaD (19), control (36)</t>
    <phoneticPr fontId="18" type="noConversion"/>
  </si>
  <si>
    <t>we evaluated the clinical usefulness of P-tau as a biological marker in the diagnosis of AD and the differential diagnosis between AD and VaD, and its possible correlation with severity and evolution of disease, and with brain atrophy as detected by neuroimaging.</t>
    <phoneticPr fontId="18" type="noConversion"/>
  </si>
  <si>
    <t>이탈리아</t>
    <phoneticPr fontId="18" type="noConversion"/>
  </si>
  <si>
    <t xml:space="preserve">ELISA 검사도 동시에 수행했으나, correlations 결과만 확인함 </t>
    <phoneticPr fontId="18" type="noConversion"/>
  </si>
  <si>
    <t>Simultaneous measurement of the biomarkers significantly improves management of the samples and quality control of the assays’ performance.</t>
    <phoneticPr fontId="18" type="noConversion"/>
  </si>
  <si>
    <t>This study was supported by the following grants from German Federal Ministry of Education and Research (BMBF): Kompetenznetz Demenzen (01 GI 0420), HBPPNGFN2 (01 GR 0447), and Forschungsnetz der Fr¨uh- und
Differentialdiagnose der Creutzfeldt-Jakob-Krankheit und der neuen Variante der CJK (01 GI 0301). P.L. and J.W. are consultants of Innogenetics.</t>
    <phoneticPr fontId="18" type="noConversion"/>
  </si>
  <si>
    <t>ICD-10, and NINCDS-ADRDA</t>
    <phoneticPr fontId="18" type="noConversion"/>
  </si>
  <si>
    <t>INNO-BIA AlzBio3 assay according to the manufacturer’s instructions (Innogenetics, Gent, Belgium, for research use only).</t>
    <phoneticPr fontId="18" type="noConversion"/>
  </si>
  <si>
    <t>tTau, P-tau181P</t>
    <phoneticPr fontId="18" type="noConversion"/>
  </si>
  <si>
    <t>early AD (53), early other dementias (15), MCI of AD type (106), MCI of other dementias-type (49)</t>
    <phoneticPr fontId="18" type="noConversion"/>
  </si>
  <si>
    <t>12 German gerontopsychiatric university departments</t>
    <phoneticPr fontId="18" type="noConversion"/>
  </si>
  <si>
    <t>In this report we evaluated the clinical performance of APOE genotyping and three protein biomarkers in a prospective multicenter study using the INNO-BIA AlzBio3 assay applied on Luminex platform.</t>
    <phoneticPr fontId="18" type="noConversion"/>
  </si>
  <si>
    <t>VD</t>
    <phoneticPr fontId="18" type="noConversion"/>
  </si>
  <si>
    <t>control (normal subjects, that underwent hernia repair or other minor surgery under spinal anaesthesia and which had no symptoms or family history of cognitive decline and no signs of cardio/cerebrovascular disease.)</t>
    <phoneticPr fontId="18" type="noConversion"/>
  </si>
  <si>
    <t>NC (cognitively normal)</t>
    <phoneticPr fontId="18" type="noConversion"/>
  </si>
  <si>
    <t>Autopsy-Based AD</t>
    <phoneticPr fontId="18" type="noConversion"/>
  </si>
  <si>
    <t>control (healthy subjects)</t>
    <phoneticPr fontId="18" type="noConversion"/>
  </si>
  <si>
    <t>men below 6.9, women below 6.8</t>
    <phoneticPr fontId="18" type="noConversion"/>
  </si>
  <si>
    <t>MRI (Left EC volume)</t>
    <phoneticPr fontId="18" type="noConversion"/>
  </si>
  <si>
    <t>men below 7.1, women below 7</t>
    <phoneticPr fontId="18" type="noConversion"/>
  </si>
  <si>
    <t>MRI (Right EC volume)</t>
    <phoneticPr fontId="18" type="noConversion"/>
  </si>
  <si>
    <t>men below 14.3, women below 14.1</t>
    <phoneticPr fontId="18" type="noConversion"/>
  </si>
  <si>
    <t>MRI (Left hippocampal volume)</t>
    <phoneticPr fontId="18" type="noConversion"/>
  </si>
  <si>
    <t>men below 14.9, women below 15.3</t>
    <phoneticPr fontId="18" type="noConversion"/>
  </si>
  <si>
    <t>MRI (Right hippocampal volume)</t>
    <phoneticPr fontId="18" type="noConversion"/>
  </si>
  <si>
    <t>all other (DCC + NAD)</t>
    <phoneticPr fontId="18" type="noConversion"/>
  </si>
  <si>
    <t>NAD (non-Alzheimer dementias)</t>
    <phoneticPr fontId="18" type="noConversion"/>
  </si>
  <si>
    <t>DCC (depressive cognitive complainers)</t>
    <phoneticPr fontId="18" type="noConversion"/>
  </si>
  <si>
    <t>INNO-BIA AlzBio3</t>
    <phoneticPr fontId="18" type="noConversion"/>
  </si>
  <si>
    <t>early other dementias</t>
    <phoneticPr fontId="18" type="noConversion"/>
  </si>
  <si>
    <t>early AD</t>
    <phoneticPr fontId="18" type="noConversion"/>
  </si>
  <si>
    <t>(0.69, 0.88)</t>
    <phoneticPr fontId="18" type="noConversion"/>
  </si>
  <si>
    <t>(0.72, 0.89)</t>
    <phoneticPr fontId="18" type="noConversion"/>
  </si>
  <si>
    <t>(0.808, 0.945)</t>
    <phoneticPr fontId="18" type="noConversion"/>
  </si>
  <si>
    <t>(0.801, 0.947)</t>
    <phoneticPr fontId="18" type="noConversion"/>
  </si>
  <si>
    <t>(0.801, 0.966)</t>
    <phoneticPr fontId="18" type="noConversion"/>
  </si>
  <si>
    <t>0.82 (Correct classification)</t>
    <phoneticPr fontId="18" type="noConversion"/>
  </si>
  <si>
    <t>0.84 (Correct classification)</t>
    <phoneticPr fontId="18" type="noConversion"/>
  </si>
  <si>
    <t xml:space="preserve"> </t>
    <phoneticPr fontId="18" type="noConversion"/>
  </si>
  <si>
    <t>consensus criteria</t>
    <phoneticPr fontId="18" type="noConversion"/>
  </si>
  <si>
    <t>CAA</t>
    <phoneticPr fontId="18" type="noConversion"/>
  </si>
  <si>
    <t>cerebral amyloid angiopathy</t>
    <phoneticPr fontId="18" type="noConversion"/>
  </si>
  <si>
    <t>DCC</t>
    <phoneticPr fontId="18" type="noConversion"/>
  </si>
  <si>
    <t>depressive cognitive complainers</t>
    <phoneticPr fontId="18" type="noConversion"/>
  </si>
  <si>
    <t>NIA-AA</t>
    <phoneticPr fontId="18" type="noConversion"/>
  </si>
  <si>
    <t>amyloid PET(18F-florbetaben or 18F-flutemetamol)</t>
    <phoneticPr fontId="18" type="noConversion"/>
  </si>
  <si>
    <t>ADNI:NINCDS-ADRDA
BioF: DSM-IIIR &amp; NINCDS-ADRDA</t>
    <phoneticPr fontId="18" type="noConversion"/>
  </si>
  <si>
    <t>BioF: DSM-IIIR &amp; NINCDS-ADRDA</t>
    <phoneticPr fontId="18" type="noConversion"/>
  </si>
  <si>
    <t>18F-flutemetamol</t>
    <phoneticPr fontId="18" type="noConversion"/>
  </si>
  <si>
    <t>The present study was undertaken in order to determine the above neurochemical parameters, which might be clinically useful in the discrimination of idiopathic NPH (iNPH) from AD</t>
    <phoneticPr fontId="18" type="noConversion"/>
  </si>
  <si>
    <t>AD (67), iNPH (18), Con (72)</t>
    <phoneticPr fontId="18" type="noConversion"/>
  </si>
  <si>
    <t>Con = no evidence of cognitive decline that underwent hernia repair or other minor surgery under spinal anesthesia but they were otherwise physically and mentally healthy(HC간주)</t>
    <phoneticPr fontId="18" type="noConversion"/>
  </si>
  <si>
    <t>In conclusion, for the discrimination of AD from normal ageing, tT was better than the two other markers alone. When combinations are used, then the tT/Ab42 or the tP-181/tT ratios can be used, as they are slightly better than tT alone. For the discrimination of AD from NPH, sP-181 seems adequate and better than the various combinations.</t>
    <phoneticPr fontId="18" type="noConversion"/>
  </si>
  <si>
    <t>Patients with mild to moderate AD (n=69) and VaD (n=26) were selected from a large database containing 260 patients with cognitive impairment or dementia of various origins (e.g., degenerative, vascular, hereditary, inflammatory, or metabolic) who visited our outpatient clinic between 1996 and 2006</t>
    <phoneticPr fontId="18" type="noConversion"/>
  </si>
  <si>
    <t>AD (69), VaD (26), Con (55)</t>
    <phoneticPr fontId="18" type="noConversion"/>
  </si>
  <si>
    <t>Con = included 55 individuals older than 50 years without neurological disorders who visited our outpatient clinic for various reasons (HC간주)</t>
    <phoneticPr fontId="18" type="noConversion"/>
  </si>
  <si>
    <t>AD, VD</t>
    <phoneticPr fontId="18" type="noConversion"/>
  </si>
  <si>
    <t>Supported in part by grants from Zon-MW Innovational Research (no. 917.46.331) and the “Hersenstichting Nederland” to M.M.V.</t>
    <phoneticPr fontId="18" type="noConversion"/>
  </si>
  <si>
    <t>결론적으로, xMAP 기술을 사용하여 CSF에서 A42, t-tau 및 ptau181을 정량화하면 기존의 ELISA 형식을 대체할 수 있지만, 두 검사 유형 중 하나의 결과가 단순히 변환 인자로 재계산될 수는 없다. xMAP 검사를 통한 CSF 분석은 높은 민감도, 특이도, AUC의 제어 및 VaD 환자로부터 AD 환자를 구별할 수 있게 해주었지만, 새로운 기준 구간의 정의가 필요했다.</t>
    <phoneticPr fontId="18" type="noConversion"/>
  </si>
  <si>
    <t>to determine the diagnostic accuracy of current CSF markers in clinical routine in AD versus non-AD dementias and other conditions as present in a psychiatric state hospital.</t>
    <phoneticPr fontId="18" type="noConversion"/>
  </si>
  <si>
    <t>AD (76), random sample (69), nonAD Dementia (48), mental disorder (26)</t>
    <phoneticPr fontId="18" type="noConversion"/>
  </si>
  <si>
    <t>random sample 중 psychiatric and neurological healthy control 39명 추출(HC)
nonAD Dementia (48): FTD (17), PPA (4), LBD (6), non specified (13), rare dementia (8)</t>
    <phoneticPr fontId="18" type="noConversion"/>
  </si>
  <si>
    <t>NINCDS-ADRDA, ICD-10</t>
    <phoneticPr fontId="18" type="noConversion"/>
  </si>
  <si>
    <t>Nevertheless, our data supports the use of tau- and A 42-proteins as a tool providing additional valuable information for the diagnosis of AD in clinical routine. Due to the complementary character of these biomarkers, it appears neither realistic nor necessary to chase sensitivities and specificities of 100% for current AD-biomarkers at the expense of an artificially narrowed concept of Alzheimer’s disease in highly selected probands</t>
    <phoneticPr fontId="18" type="noConversion"/>
  </si>
  <si>
    <t>The aim of the present investigation was to confirm the usefulness of the CSF biomarkers (h-tau, p-tau and Ab42) for distinguishing stable MCI from progressive MCI patients, with special interest on MCI converting to Alzheimer’s disease, according to the routine clinical setting of our Memory Clinic</t>
    <phoneticPr fontId="18" type="noConversion"/>
  </si>
  <si>
    <t>sMCI (33), MCI-AD (11), progressive MCI (11)</t>
    <phoneticPr fontId="18" type="noConversion"/>
  </si>
  <si>
    <t>progressive MCI = 진단기준 충족하지는 않지만 인지장애심화</t>
    <phoneticPr fontId="18" type="noConversion"/>
  </si>
  <si>
    <t>We confirm that pathological levels in  2 CSF biomarkers reliably predict MCI conversion to AD and correctly identify the stable form of MCI</t>
    <phoneticPr fontId="18" type="noConversion"/>
  </si>
  <si>
    <t>We describe the performance characteristics of the INNOTEST  PHOSPHO-TAU(181P) assay and an evaluation of its clinical utility, alone or combined with total tau (T-tau) and Ab1-42 for the discrimination of AD from DLB and control subjects (CS)</t>
    <phoneticPr fontId="18" type="noConversion"/>
  </si>
  <si>
    <t>The multicenter study used previously stored CSF samples available for research purposes from five laboratories.</t>
    <phoneticPr fontId="18" type="noConversion"/>
  </si>
  <si>
    <t>AD (94), DLB (60), age-matched control (60)</t>
    <phoneticPr fontId="18" type="noConversion"/>
  </si>
  <si>
    <t>CS (n=60) were defined as either (i) apparently healthy (n=37) or (ii) subjects without systemic inflammatory or central nervous system disorders, aged over 55 years, who had undergone lumbar puncture and CSF collection for diagnosis of mechanical problems (n=6; 2 nucleopathies, 1 headache in epilepsy, 1 disk herniation, 1 cervical lumbar arthrosis, 1 minor head trauma) or (iii) depression (n=17)</t>
    <phoneticPr fontId="18" type="noConversion"/>
  </si>
  <si>
    <t>We studied CSF A 42, tau, and P-tau as predictive biomarkers of AD after an extended follow-up in a hospital cohort of patients with MCI</t>
    <phoneticPr fontId="18" type="noConversion"/>
  </si>
  <si>
    <t>MCI-AD (23), sMCI (55), Con (46)</t>
    <phoneticPr fontId="18" type="noConversion"/>
  </si>
  <si>
    <t xml:space="preserve">MCI-AD = MCI progressed to AD
Con = 46 agematched subjects who were examined because of headache, dizziness, or depression. They did not have any neurologic disease except for one subject who had a history of epilepsy, and they had normal brain imaging. (HC로 간주)
</t>
    <phoneticPr fontId="18" type="noConversion"/>
  </si>
  <si>
    <t>언급없음(clinical 추정)</t>
    <phoneticPr fontId="18" type="noConversion"/>
  </si>
  <si>
    <t>Abnormal biomarkers were found early in the course of Alzheimer disease (AD). The most predictive assay for AD among the patients with MCI was the combination of A 42 and P-tau.</t>
    <phoneticPr fontId="18" type="noConversion"/>
  </si>
  <si>
    <t>스웨덴, 벨기에</t>
    <phoneticPr fontId="18" type="noConversion"/>
  </si>
  <si>
    <t>we then performed a clinical study using CSF samples obtained from a large sample of patients with AD or mild cognitive impairment with progression to AD (MCI-AD), healthy controls, and patients with other neurologic disorders</t>
    <phoneticPr fontId="18" type="noConversion"/>
  </si>
  <si>
    <t>AD (78), MCI-AD (15), HC (53), FTD (16), DLB (15), MSA (36), PD (46), PSP (15)</t>
    <phoneticPr fontId="18" type="noConversion"/>
  </si>
  <si>
    <t>FTD (16), DLB (15), MSA (36), PD (46), PSP (15) = Neurologic disease로 grouping</t>
    <phoneticPr fontId="18" type="noConversion"/>
  </si>
  <si>
    <t>This work was supported by grants from the Swedish Research Council (Grant K2004-33X-14002-04A), Alzheimerfonden, and Stiftelsen fo¨ r Gamla Tja¨narinnor.</t>
    <phoneticPr fontId="18" type="noConversion"/>
  </si>
  <si>
    <t>The new multiparametric method may be able to replace the corresponding ELISA methods.</t>
    <phoneticPr fontId="18" type="noConversion"/>
  </si>
  <si>
    <t>We investigated the diagnostic value of the currently most specific commercially available biomarkers (CSF A 42, CSF total tau, and CSF tau phosphorylated at threonine-181 [Ptau-181]) in a large group of EAD patients, FTLD patients, and nondemented age-matched control subjects</t>
    <phoneticPr fontId="18" type="noConversion"/>
  </si>
  <si>
    <t>EAD (47), FTLD (28), Con (21)</t>
    <phoneticPr fontId="18" type="noConversion"/>
  </si>
  <si>
    <t>Con=included 13 subjects with subjective memory complaints who were seen at the Alzheimer Center of the VUMC and had undergone the same examinations as the patients, 5 healthy spouses of patients with no memory complaints, 2 subjects with a positive family history for AD, and 1 patient with intracranial hypertension.</t>
    <phoneticPr fontId="18" type="noConversion"/>
  </si>
  <si>
    <t>The authors thank Peggy Verelst (Innogenetics NV, Ghent, Belgium) for supplying the ELISA</t>
    <phoneticPr fontId="18" type="noConversion"/>
  </si>
  <si>
    <t>The combination of CSF Ab42 and CSF Ptau-181 may help in differentiating EAD from FTLD.</t>
    <phoneticPr fontId="18" type="noConversion"/>
  </si>
  <si>
    <t>control (age-matched subjects with no evidence of cognitive decline in their history)</t>
    <phoneticPr fontId="18" type="noConversion"/>
  </si>
  <si>
    <t>검사</t>
    <phoneticPr fontId="18" type="noConversion"/>
  </si>
  <si>
    <t>검사방법 (기기)</t>
    <phoneticPr fontId="18" type="noConversion"/>
  </si>
  <si>
    <t>sMCI-4y f/u</t>
    <phoneticPr fontId="18" type="noConversion"/>
  </si>
  <si>
    <t>Leitao</t>
  </si>
  <si>
    <t>Fossati</t>
  </si>
  <si>
    <t>Bergau</t>
  </si>
  <si>
    <t>Ye</t>
  </si>
  <si>
    <t>Dhiman</t>
  </si>
  <si>
    <t>2015_BioF</t>
    <phoneticPr fontId="18" type="noConversion"/>
  </si>
  <si>
    <t>2015_ADNI</t>
    <phoneticPr fontId="18" type="noConversion"/>
  </si>
  <si>
    <t>Palmqvist</t>
    <phoneticPr fontId="18" type="noConversion"/>
  </si>
  <si>
    <t>neurologic disease</t>
    <phoneticPr fontId="18" type="noConversion"/>
  </si>
  <si>
    <t>EAD</t>
    <phoneticPr fontId="18" type="noConversion"/>
  </si>
  <si>
    <t>1.62 (Youden 0.73)</t>
    <phoneticPr fontId="18" type="noConversion"/>
  </si>
  <si>
    <t>0.87–0.96</t>
    <phoneticPr fontId="18" type="noConversion"/>
  </si>
  <si>
    <t>PET anterior cingulate</t>
  </si>
  <si>
    <t>1.62 (Youden 0.72)</t>
    <phoneticPr fontId="18" type="noConversion"/>
  </si>
  <si>
    <t>PET composite</t>
  </si>
  <si>
    <t>1.51 (Youden 0.72)</t>
    <phoneticPr fontId="18" type="noConversion"/>
  </si>
  <si>
    <t>0.86–0.95</t>
    <phoneticPr fontId="18" type="noConversion"/>
  </si>
  <si>
    <t>PET prefrontal</t>
  </si>
  <si>
    <t>1.48 (Youden 0.74)</t>
    <phoneticPr fontId="18" type="noConversion"/>
  </si>
  <si>
    <t xml:space="preserve">PET parietal </t>
  </si>
  <si>
    <t>1.43 (Youden 0.70)</t>
    <phoneticPr fontId="18" type="noConversion"/>
  </si>
  <si>
    <t>0.85–0.95</t>
    <phoneticPr fontId="18" type="noConversion"/>
  </si>
  <si>
    <t>PET lateral temporal</t>
  </si>
  <si>
    <t>1.58 (Youden 0.71)</t>
    <phoneticPr fontId="18" type="noConversion"/>
  </si>
  <si>
    <t>0.84-0.94</t>
    <phoneticPr fontId="18" type="noConversion"/>
  </si>
  <si>
    <t>PET sensorimotor</t>
  </si>
  <si>
    <t>1.53 (Youden 0.69)</t>
    <phoneticPr fontId="18" type="noConversion"/>
  </si>
  <si>
    <t>0.79-0.90</t>
    <phoneticPr fontId="18" type="noConversion"/>
  </si>
  <si>
    <t>PET occipital</t>
  </si>
  <si>
    <t>1.68 (Youden 0.49)</t>
    <phoneticPr fontId="18" type="noConversion"/>
  </si>
  <si>
    <t>0.77-0.89</t>
    <phoneticPr fontId="18" type="noConversion"/>
  </si>
  <si>
    <t xml:space="preserve">PET medial temporal </t>
  </si>
  <si>
    <t>1.69 (Youden 0.20)</t>
    <phoneticPr fontId="18" type="noConversion"/>
  </si>
  <si>
    <t>0.68-0.82</t>
    <phoneticPr fontId="18" type="noConversion"/>
  </si>
  <si>
    <t>PET frontal</t>
  </si>
  <si>
    <t>1.13 (Youden 0.63)</t>
    <phoneticPr fontId="18" type="noConversion"/>
  </si>
  <si>
    <t>0.82-0.91</t>
    <phoneticPr fontId="18" type="noConversion"/>
  </si>
  <si>
    <t>1.13 (Youden 0.66)</t>
    <phoneticPr fontId="18" type="noConversion"/>
  </si>
  <si>
    <t>0.81-0.91</t>
    <phoneticPr fontId="18" type="noConversion"/>
  </si>
  <si>
    <t>PET parietal</t>
  </si>
  <si>
    <t>1.11 (Youden 0.59)</t>
    <phoneticPr fontId="18" type="noConversion"/>
  </si>
  <si>
    <t>PET temporal</t>
  </si>
  <si>
    <t>1.08 (Youden 0.66)</t>
    <phoneticPr fontId="18" type="noConversion"/>
  </si>
  <si>
    <t>0.80-0.92</t>
    <phoneticPr fontId="18" type="noConversion"/>
  </si>
  <si>
    <t>PET cingulate</t>
  </si>
  <si>
    <t>1.2 (Youden 0.56)</t>
    <phoneticPr fontId="18" type="noConversion"/>
  </si>
  <si>
    <t>0.783-0.943</t>
    <phoneticPr fontId="18" type="noConversion"/>
  </si>
  <si>
    <t>0.767-0.933</t>
    <phoneticPr fontId="18" type="noConversion"/>
  </si>
  <si>
    <t>se=0.045</t>
    <phoneticPr fontId="18" type="noConversion"/>
  </si>
  <si>
    <t>0.744-0.935</t>
    <phoneticPr fontId="18" type="noConversion"/>
  </si>
  <si>
    <t>se=0.036</t>
    <phoneticPr fontId="18" type="noConversion"/>
  </si>
  <si>
    <t>DLB</t>
  </si>
  <si>
    <t>AD</t>
  </si>
  <si>
    <t>se=0.031</t>
    <phoneticPr fontId="18" type="noConversion"/>
  </si>
  <si>
    <t>pg/mL</t>
  </si>
  <si>
    <t>sMCI</t>
  </si>
  <si>
    <t>HC</t>
  </si>
  <si>
    <t>0.82-0.95</t>
    <phoneticPr fontId="18" type="noConversion"/>
  </si>
  <si>
    <t>0.87-0.97</t>
    <phoneticPr fontId="18" type="noConversion"/>
  </si>
  <si>
    <t>0.87-0.98</t>
    <phoneticPr fontId="18" type="noConversion"/>
  </si>
  <si>
    <t>0.88-0.97</t>
    <phoneticPr fontId="18" type="noConversion"/>
  </si>
  <si>
    <t>0.001 (95% CI 0-863.158)</t>
    <phoneticPr fontId="18" type="noConversion"/>
  </si>
  <si>
    <t>amyloid PET SUVR</t>
    <phoneticPr fontId="18" type="noConversion"/>
  </si>
  <si>
    <t>0.045 (95% CI 0-190.165)</t>
    <phoneticPr fontId="18" type="noConversion"/>
  </si>
  <si>
    <t>0.409 (95% CI 0.002-98.369)</t>
    <phoneticPr fontId="18" type="noConversion"/>
  </si>
  <si>
    <t>0.066 (95% CI 0-23.15)</t>
    <phoneticPr fontId="18" type="noConversion"/>
  </si>
  <si>
    <t>amyloid PET visual</t>
    <phoneticPr fontId="18" type="noConversion"/>
  </si>
  <si>
    <t>0.421 (95% CI 0.023-7.75)</t>
    <phoneticPr fontId="18" type="noConversion"/>
  </si>
  <si>
    <t>0.533 (95% CI 0.047-6.016)</t>
    <phoneticPr fontId="18" type="noConversion"/>
  </si>
  <si>
    <t>adjusted: Age, sex, APOE e4 allele, memory function, and hippocampal volume</t>
    <phoneticPr fontId="18" type="noConversion"/>
  </si>
  <si>
    <t>29 (3.6–239)</t>
  </si>
  <si>
    <t>BioFinder</t>
    <phoneticPr fontId="18" type="noConversion"/>
  </si>
  <si>
    <t>PET posterior cingulate/</t>
  </si>
  <si>
    <t>24 (3.3–182)</t>
  </si>
  <si>
    <t>22 (2.9–170)</t>
  </si>
  <si>
    <t>30 (3.6–250)</t>
  </si>
  <si>
    <t>25 (3.2–190)</t>
  </si>
  <si>
    <t>30 (3.8–231)</t>
  </si>
  <si>
    <t>27 (2.8–263)</t>
  </si>
  <si>
    <t>PET medial temporal</t>
  </si>
  <si>
    <t>Nonsignificant</t>
  </si>
  <si>
    <t>Blennow</t>
  </si>
  <si>
    <t>예측</t>
    <phoneticPr fontId="18" type="noConversion"/>
  </si>
  <si>
    <t>datasets from MCI</t>
    <phoneticPr fontId="18" type="noConversion"/>
  </si>
  <si>
    <t>96 MCI subjects</t>
    <phoneticPr fontId="18" type="noConversion"/>
  </si>
  <si>
    <t>Parnetti</t>
    <phoneticPr fontId="18" type="noConversion"/>
  </si>
  <si>
    <t>MCI-AD (convert to dementia?)</t>
    <phoneticPr fontId="18" type="noConversion"/>
  </si>
  <si>
    <t>sMCI</t>
    <phoneticPr fontId="18" type="noConversion"/>
  </si>
  <si>
    <t>HD (Huntington's disease)</t>
    <phoneticPr fontId="18" type="noConversion"/>
  </si>
  <si>
    <t>SD (semantic dementia)</t>
    <phoneticPr fontId="18" type="noConversion"/>
  </si>
  <si>
    <t>세분류</t>
    <phoneticPr fontId="18" type="noConversion"/>
  </si>
  <si>
    <t>대분류</t>
    <phoneticPr fontId="18" type="noConversion"/>
  </si>
  <si>
    <t>210 (37+173)</t>
    <phoneticPr fontId="18" type="noConversion"/>
  </si>
  <si>
    <t>non-AD (FTD, HD, LBD 등)</t>
    <phoneticPr fontId="18" type="noConversion"/>
  </si>
  <si>
    <t>non-AD (FTD, CVD, aphasia, CJD 등)</t>
    <phoneticPr fontId="18" type="noConversion"/>
  </si>
  <si>
    <t>ND (depression, acute/chronic headache, peripheral polyneuropathy, psychosis, epilepsy, hypoxia, vasculitis, and benign intracranial hypertension)</t>
    <phoneticPr fontId="18" type="noConversion"/>
  </si>
  <si>
    <t>non-AD (DLB, FTD, vaD, psychiatric disorder, mixed neurodegenerative disease, concomitant neurodegenerative disorders, including AD).</t>
    <phoneticPr fontId="18" type="noConversion"/>
  </si>
  <si>
    <t>Con (healthy, headach, psychiatry, PD)</t>
    <phoneticPr fontId="18" type="noConversion"/>
  </si>
  <si>
    <t>Con (3, No cognitive impairment or psychiatric symptoms)</t>
    <phoneticPr fontId="18" type="noConversion"/>
  </si>
  <si>
    <t>SCA3 (척수소뇌실조증, 퇴행성 질환)</t>
    <phoneticPr fontId="18" type="noConversion"/>
  </si>
  <si>
    <t>non-AD (patients with cognitive impairments due to pre-existing schizophrenia or schizoaffective disorder, depression, personality disorder, alcohol-toxic brain damage, organic psychoses and subjective cognitive decline)</t>
    <phoneticPr fontId="18" type="noConversion"/>
  </si>
  <si>
    <t>Con (chronic headache + pain syndromes do not develop a cognitive decline)</t>
    <phoneticPr fontId="18" type="noConversion"/>
  </si>
  <si>
    <t>Con (suffered from acute or chronic headaches, cyto-chemical normal 포함, major CNS 질환은 제외) excluded</t>
    <phoneticPr fontId="18" type="noConversion"/>
  </si>
  <si>
    <t>asymptomatic Down syndrome</t>
    <phoneticPr fontId="18" type="noConversion"/>
  </si>
  <si>
    <t>pro-AD Down syndrome</t>
    <phoneticPr fontId="18" type="noConversion"/>
  </si>
  <si>
    <t>Asymptomatic Down syndrome (54), Pro-AD Down syndrome (18), AD Down syndrome (22), healthy Control (67)</t>
    <phoneticPr fontId="18" type="noConversion"/>
  </si>
  <si>
    <t>non-AD dementia</t>
    <phoneticPr fontId="18" type="noConversion"/>
  </si>
  <si>
    <t>others (including HC)</t>
    <phoneticPr fontId="18" type="noConversion"/>
  </si>
  <si>
    <t>control (psychiatric disorders, inflammatory and autoimmune diseases, meningitis, headache, vertigo, pain syndromes, and alternative neurologic conditions)</t>
    <phoneticPr fontId="18" type="noConversion"/>
  </si>
  <si>
    <t>Non-AD-Dementias</t>
    <phoneticPr fontId="18" type="noConversion"/>
  </si>
  <si>
    <t>non-AD-dementias, mental disorders</t>
    <phoneticPr fontId="18" type="noConversion"/>
  </si>
  <si>
    <t>Con (age-matched control)</t>
    <phoneticPr fontId="18" type="noConversion"/>
  </si>
  <si>
    <t>Con (subjective memory complaints, healthy spouses of patients with no memory complaints, positive family history for AD, and intracranial hypertension)</t>
    <phoneticPr fontId="18" type="noConversion"/>
  </si>
  <si>
    <t xml:space="preserve">chemiluminescence enzyme immunoassay </t>
    <phoneticPr fontId="18" type="noConversion"/>
  </si>
  <si>
    <t>CLEIA</t>
    <phoneticPr fontId="18" type="noConversion"/>
  </si>
  <si>
    <t>Elecsys CSF immunoassays</t>
    <phoneticPr fontId="18" type="noConversion"/>
  </si>
  <si>
    <t>AD (progressive MCI)</t>
    <phoneticPr fontId="18" type="noConversion"/>
  </si>
  <si>
    <t xml:space="preserve"> </t>
    <phoneticPr fontId="18" type="noConversion"/>
  </si>
  <si>
    <t>Palmqvist</t>
    <phoneticPr fontId="18" type="noConversion"/>
  </si>
  <si>
    <t>PET posterior cingulate/precuneous</t>
    <phoneticPr fontId="18" type="noConversion"/>
  </si>
  <si>
    <t>진단법평가</t>
    <phoneticPr fontId="18" type="noConversion"/>
  </si>
  <si>
    <t>xMAP</t>
  </si>
  <si>
    <t>임상진단</t>
    <phoneticPr fontId="18" type="noConversion"/>
  </si>
  <si>
    <t>The clinical database was developed with funding from Stichting Dioraphte</t>
    <phoneticPr fontId="18" type="noConversion"/>
  </si>
  <si>
    <t>Both ELISA and multiplex assays can be used to measure AD biomarker levels in CSF to support clinical diagnosis and predict progression from MCI to AD with similar accuracy. Importantly, the assays’ output in absolute biomarker concentrations is remarkably different, and this discrepancy cannot be reconciled with simple correction factors
used to measure AD biomarker levels in CSF</t>
    <phoneticPr fontId="18" type="noConversion"/>
  </si>
  <si>
    <t>AD (51), Non-AD (15), Control (95)</t>
    <phoneticPr fontId="18" type="noConversion"/>
  </si>
  <si>
    <t>In conclusion, which AD biomarkers or combination thereof are most informative is dependent on the differential diagnosis, but the clinical value of these markers in each of the differential diagnoses</t>
  </si>
  <si>
    <t>Molinuevo</t>
    <phoneticPr fontId="18" type="noConversion"/>
  </si>
  <si>
    <t>To study and validate the diagnostic accuracy of an easy-to-use normalized CSF biomarker index, the AD-CSF-index, in different European populations.</t>
  </si>
  <si>
    <t>AD (239), healthy control (103)</t>
    <phoneticPr fontId="18" type="noConversion"/>
  </si>
  <si>
    <t>한국</t>
    <phoneticPr fontId="18" type="noConversion"/>
  </si>
  <si>
    <t>AD (17), Other dementia (9), normal control (12)</t>
    <phoneticPr fontId="18" type="noConversion"/>
  </si>
  <si>
    <t>없음</t>
    <phoneticPr fontId="18" type="noConversion"/>
  </si>
  <si>
    <t>Our data of CSF Aβ42, pTau181, and tTau levels were highly reproducible. PTau181/Aβ42 and tTau/Aβ42 ratios were the greatly helpful in differentiating AD from normal control.</t>
  </si>
  <si>
    <t xml:space="preserve"> </t>
    <phoneticPr fontId="18" type="noConversion"/>
  </si>
  <si>
    <t>아르헨티나</t>
    <phoneticPr fontId="18" type="noConversion"/>
  </si>
  <si>
    <t>The aim of the present study was to evaluate CSF AD biomarkers in their capacity to discriminate AD from frontotemporal dementia (FTD) and to predict progression from MCI to AD</t>
  </si>
  <si>
    <t>probable AD (7), FTD (3), MCI (10)</t>
    <phoneticPr fontId="18" type="noConversion"/>
  </si>
  <si>
    <t>Conflict of Interest: This study was sponsored by the Fundacio n para la Lucha contra las Enfermedades Neurolo gicas de la Infancia. There is no conflict of interest for any of the authors.</t>
    <phoneticPr fontId="18" type="noConversion"/>
  </si>
  <si>
    <t>(ELISA)</t>
    <phoneticPr fontId="18" type="noConversion"/>
  </si>
  <si>
    <t xml:space="preserve">Tau, p-tau </t>
    <phoneticPr fontId="18" type="noConversion"/>
  </si>
  <si>
    <t>(ELISA) INNOTEST</t>
    <phoneticPr fontId="18" type="noConversion"/>
  </si>
  <si>
    <t>(ELISA) MesoScale measurement</t>
    <phoneticPr fontId="18" type="noConversion"/>
  </si>
  <si>
    <t>Baldeiras</t>
    <phoneticPr fontId="18" type="noConversion"/>
  </si>
  <si>
    <t>진단법평가(코호트)</t>
    <phoneticPr fontId="18" type="noConversion"/>
  </si>
  <si>
    <t>To assess in a Portuguese cohort, under a routine clinical setting, the potential usefulness of CSF biomarkers in Alzheimer’s disease diagnosis.</t>
  </si>
  <si>
    <t>AD (170), MCI (84), neurological control (35)</t>
    <phoneticPr fontId="18" type="noConversion"/>
  </si>
  <si>
    <t>Hall</t>
    <phoneticPr fontId="18" type="noConversion"/>
  </si>
  <si>
    <t>진단법평가(횡단면연구)</t>
    <phoneticPr fontId="18" type="noConversion"/>
  </si>
  <si>
    <t>To assess the ability of 5 cerebrospinal fluid (CSF) biomarkers to differentiate between common dementia and parkinsonian disorders</t>
  </si>
  <si>
    <t xml:space="preserve">AD (48), PD (90), PDD (33), DLB (70), PSP (45), MSA (48),  CBD (12), healthy control(107) </t>
    <phoneticPr fontId="18" type="noConversion"/>
  </si>
  <si>
    <t>진단법평가(코호트연구)</t>
    <phoneticPr fontId="18" type="noConversion"/>
  </si>
  <si>
    <t>To utilize values of cerebrospinal fluid (CSF) tau and ß-amyloid obtained from two different analytical immunoassays to differentiate Alzheimer’s disease (AD) from frontotemporal lobar degeneration (FTLD).</t>
  </si>
  <si>
    <t>AD (30), FTD (10)</t>
    <phoneticPr fontId="18" type="noConversion"/>
  </si>
  <si>
    <t>xMap Luminex assay</t>
    <phoneticPr fontId="18" type="noConversion"/>
  </si>
  <si>
    <t>alues from two analytical platforms can be transformed into equivalent units, which can distinguish AD from FTLD more accurately than the clinical diagnosis.</t>
  </si>
  <si>
    <t>AD (59), MCI (34), PD (17) control (30)</t>
    <phoneticPr fontId="18" type="noConversion"/>
  </si>
  <si>
    <t>Johansson</t>
    <phoneticPr fontId="18" type="noConversion"/>
  </si>
  <si>
    <t>AD (32), stable MCI (13), oteher dementia (15), healthy control (20)</t>
    <phoneticPr fontId="18" type="noConversion"/>
  </si>
  <si>
    <t>태국</t>
    <phoneticPr fontId="18" type="noConversion"/>
  </si>
  <si>
    <t>To evaluale the clinical use of CSF biomarker: B-amyloid (1-42), phosphorylated tau(ptau-181 ) and Iola/ total tau protein for distinguishing Alzheimer‘ disease (AD) from non- Aizheimer dementia (non-AD) in Thai patients.</t>
    <phoneticPr fontId="18" type="noConversion"/>
  </si>
  <si>
    <t>AD (14), Non-AD (16)</t>
    <phoneticPr fontId="18" type="noConversion"/>
  </si>
  <si>
    <t>CSF biomarker analysis should be encouraged to use as diagnostic aid in memory clinic especially to help diagnosis of atypical presentation of AD.</t>
    <phoneticPr fontId="18" type="noConversion"/>
  </si>
  <si>
    <t>AD (32),  MCI (41), OND (16)</t>
    <phoneticPr fontId="18" type="noConversion"/>
  </si>
  <si>
    <t>To improve ante mortem diagnostic accuracy of Alzheimer disease (AD), measurement of the biomarkers amyloid-␤(1– 42) (A␤42), total tau (Tau), and tau phosphorylated at threonine 181 (pTau) in cerebrospinal fluid (CSF) has been proposed</t>
  </si>
  <si>
    <t>AD (95), Non-AD dementia (50)</t>
    <phoneticPr fontId="18" type="noConversion"/>
  </si>
  <si>
    <t>Autopsy</t>
    <phoneticPr fontId="18" type="noConversion"/>
  </si>
  <si>
    <t xml:space="preserve">Tau, p-tau </t>
    <phoneticPr fontId="18" type="noConversion"/>
  </si>
  <si>
    <t>(ELISA) Hycult Biotechnology (Uden, The Netherlands)</t>
    <phoneticPr fontId="18" type="noConversion"/>
  </si>
  <si>
    <t>Tau, p-tau</t>
    <phoneticPr fontId="18" type="noConversion"/>
  </si>
  <si>
    <t>(Apolipoprotein E (ApoE) genotyping)</t>
    <phoneticPr fontId="18" type="noConversion"/>
  </si>
  <si>
    <t xml:space="preserve">Non-AD dementia </t>
    <phoneticPr fontId="18" type="noConversion"/>
  </si>
  <si>
    <t>Non-AD</t>
    <phoneticPr fontId="18" type="noConversion"/>
  </si>
  <si>
    <t>Control</t>
    <phoneticPr fontId="18" type="noConversion"/>
  </si>
  <si>
    <t>xMap</t>
  </si>
  <si>
    <t>Surace</t>
  </si>
  <si>
    <t>Luminex assay</t>
  </si>
  <si>
    <t>(0.63-0.81)</t>
    <phoneticPr fontId="18" type="noConversion"/>
  </si>
  <si>
    <t>Mulder</t>
    <phoneticPr fontId="18" type="noConversion"/>
  </si>
  <si>
    <t>&gt;61</t>
    <phoneticPr fontId="18" type="noConversion"/>
  </si>
  <si>
    <t>(0.77-0.95)</t>
    <phoneticPr fontId="18" type="noConversion"/>
  </si>
  <si>
    <t>Multiplex assay</t>
    <phoneticPr fontId="18" type="noConversion"/>
  </si>
  <si>
    <t>(0.86-0.95)</t>
    <phoneticPr fontId="18" type="noConversion"/>
  </si>
  <si>
    <t>&gt;32</t>
    <phoneticPr fontId="18" type="noConversion"/>
  </si>
  <si>
    <t>&gt;54.297</t>
    <phoneticPr fontId="18" type="noConversion"/>
  </si>
  <si>
    <t>(0.796-0.870)</t>
    <phoneticPr fontId="18" type="noConversion"/>
  </si>
  <si>
    <t>(0.717-0.927)</t>
    <phoneticPr fontId="18" type="noConversion"/>
  </si>
  <si>
    <t>(0.693-0.905)</t>
    <phoneticPr fontId="18" type="noConversion"/>
  </si>
  <si>
    <t>(0.751-0.908)</t>
    <phoneticPr fontId="18" type="noConversion"/>
  </si>
  <si>
    <t>(0.725-0.889)</t>
    <phoneticPr fontId="18" type="noConversion"/>
  </si>
  <si>
    <t>35 (EOC, estimated potimal cutoff)</t>
    <phoneticPr fontId="18" type="noConversion"/>
  </si>
  <si>
    <t>56 (EOC, estimated potimal cutoff)</t>
    <phoneticPr fontId="18" type="noConversion"/>
  </si>
  <si>
    <t xml:space="preserve">Other neurological disease without dementia  </t>
    <phoneticPr fontId="18" type="noConversion"/>
  </si>
  <si>
    <t>corticobasal degeneration</t>
  </si>
  <si>
    <t>CBD</t>
    <phoneticPr fontId="18" type="noConversion"/>
  </si>
  <si>
    <t>multiple system atrophy</t>
  </si>
  <si>
    <t>MSA</t>
    <phoneticPr fontId="18" type="noConversion"/>
  </si>
  <si>
    <t xml:space="preserve">Nondemented </t>
    <phoneticPr fontId="18" type="noConversion"/>
  </si>
  <si>
    <t>multiplex assays</t>
    <phoneticPr fontId="18" type="noConversion"/>
  </si>
  <si>
    <t>OND</t>
    <phoneticPr fontId="18" type="noConversion"/>
  </si>
  <si>
    <t>(Multiplex assay) Luminex</t>
    <phoneticPr fontId="18" type="noConversion"/>
  </si>
  <si>
    <t xml:space="preserve"> </t>
    <phoneticPr fontId="18" type="noConversion"/>
  </si>
  <si>
    <t>Ascertainment of the ␣-synuclein level in CSF somewhat improves the differential diagnosis of AD vs DLB and PDD when combined with established AD biomarkers. The level of neurofilament light chain alone may differentiate PD from atypical parkinsonian disorders</t>
    <phoneticPr fontId="18" type="noConversion"/>
  </si>
  <si>
    <t>AD</t>
    <phoneticPr fontId="18" type="noConversion"/>
  </si>
  <si>
    <t xml:space="preserve">DSM (3rd), NINCDS-ADRDA </t>
    <phoneticPr fontId="18" type="noConversion"/>
  </si>
  <si>
    <t>Autopsy</t>
    <phoneticPr fontId="18" type="noConversion"/>
  </si>
  <si>
    <t>-</t>
    <phoneticPr fontId="18" type="noConversion"/>
  </si>
  <si>
    <t>Work Group on Frontotemporal Dementia and Pick's Disease</t>
    <phoneticPr fontId="18" type="noConversion"/>
  </si>
  <si>
    <t>non-AD (VaD, hydrocephalus, FTD, other dementia)</t>
    <phoneticPr fontId="18" type="noConversion"/>
  </si>
  <si>
    <t>non-AD (VaD, hydrocephalus, FTD, other dementia)</t>
    <phoneticPr fontId="18" type="noConversion"/>
  </si>
  <si>
    <t>Braak and Braak  (1991)</t>
    <phoneticPr fontId="18" type="noConversion"/>
  </si>
  <si>
    <t>cilincal evauation</t>
    <phoneticPr fontId="18" type="noConversion"/>
  </si>
  <si>
    <t>언급없음</t>
    <phoneticPr fontId="18" type="noConversion"/>
  </si>
  <si>
    <t>AD (68), MCI (62), Nondemented subject (24)</t>
    <phoneticPr fontId="18" type="noConversion"/>
  </si>
  <si>
    <t>언급없음(A trained neurologist performed)</t>
    <phoneticPr fontId="18" type="noConversion"/>
  </si>
  <si>
    <t>nondemented (subjective memory complaints, psychiatric disorder, temporal epilepsy)</t>
    <phoneticPr fontId="18" type="noConversion"/>
  </si>
  <si>
    <t>healthy control</t>
    <phoneticPr fontId="18" type="noConversion"/>
  </si>
  <si>
    <t>정상인 (치매 임상증상 없고, 기능 검사 정상)</t>
    <phoneticPr fontId="18" type="noConversion"/>
  </si>
  <si>
    <t>normal control</t>
    <phoneticPr fontId="18" type="noConversion"/>
  </si>
  <si>
    <t>FTD, MCI</t>
    <phoneticPr fontId="18" type="noConversion"/>
  </si>
  <si>
    <t>neurological control (acute or chronic headaches, diagnostic evaluation in order to exclude bleeding or inflammation; investigation of a peripheral polineuropathy)</t>
    <phoneticPr fontId="18" type="noConversion"/>
  </si>
  <si>
    <t>DLB, PDD</t>
    <phoneticPr fontId="18" type="noConversion"/>
  </si>
  <si>
    <t>control (normal cognitive)</t>
    <phoneticPr fontId="18" type="noConversion"/>
  </si>
  <si>
    <t>control (normal cognitive)</t>
    <phoneticPr fontId="18" type="noConversion"/>
  </si>
  <si>
    <t>Johansson</t>
    <phoneticPr fontId="18" type="noConversion"/>
  </si>
  <si>
    <t>NR</t>
    <phoneticPr fontId="18" type="noConversion"/>
  </si>
  <si>
    <t>healthy controls, MCI</t>
    <phoneticPr fontId="18" type="noConversion"/>
  </si>
  <si>
    <t>MCI-MCI</t>
    <phoneticPr fontId="18" type="noConversion"/>
  </si>
  <si>
    <t>MCI-AD</t>
    <phoneticPr fontId="18" type="noConversion"/>
  </si>
  <si>
    <t>예측</t>
    <phoneticPr fontId="18" type="noConversion"/>
  </si>
  <si>
    <t>AD (248), Control (131)</t>
    <phoneticPr fontId="18" type="noConversion"/>
  </si>
  <si>
    <t>control (memory complaints)</t>
    <phoneticPr fontId="18" type="noConversion"/>
  </si>
  <si>
    <t>control (memory complaints)</t>
    <phoneticPr fontId="18" type="noConversion"/>
  </si>
  <si>
    <t>(0.832-0.918)</t>
    <phoneticPr fontId="18" type="noConversion"/>
  </si>
  <si>
    <t>Vanderstichele</t>
    <phoneticPr fontId="18" type="noConversion"/>
  </si>
  <si>
    <t>안전성</t>
    <phoneticPr fontId="18" type="noConversion"/>
  </si>
  <si>
    <t>예측</t>
    <phoneticPr fontId="18" type="noConversion"/>
  </si>
  <si>
    <t>ODS (other dementia syndrome)</t>
    <phoneticPr fontId="18" type="noConversion"/>
  </si>
  <si>
    <t>예측</t>
    <phoneticPr fontId="18" type="noConversion"/>
  </si>
  <si>
    <t>Leuzy</t>
    <phoneticPr fontId="18" type="noConversion"/>
  </si>
  <si>
    <t>Duits</t>
    <phoneticPr fontId="18" type="noConversion"/>
  </si>
  <si>
    <t>non-AD (cognitive disorders; FTD, LBD, PD, CJD, dementia)</t>
    <phoneticPr fontId="18" type="noConversion"/>
  </si>
  <si>
    <t>INNO BIA AlzBio3</t>
    <phoneticPr fontId="18" type="noConversion"/>
  </si>
  <si>
    <t>normal (normal amyloid-negative subjects)</t>
    <phoneticPr fontId="18" type="noConversion"/>
  </si>
  <si>
    <t>control (who underwent neuroimaging for various reasons (headache, dizziness, or health screening) or who were scheduled to undergo spinal anesthesia for orthopedic surgery within a week)</t>
    <phoneticPr fontId="18" type="noConversion"/>
  </si>
  <si>
    <t>Healthy controls</t>
    <phoneticPr fontId="18" type="noConversion"/>
  </si>
  <si>
    <t>Park</t>
    <phoneticPr fontId="18" type="noConversion"/>
  </si>
  <si>
    <t xml:space="preserve"> </t>
    <phoneticPr fontId="18" type="noConversion"/>
  </si>
  <si>
    <t>MCI-AD (mild cognitive impairment subjects who progressed to Alzheimer’s disease)</t>
    <phoneticPr fontId="18" type="noConversion"/>
  </si>
  <si>
    <t>two immunoassays (※ t-tau는 ①②,  p-tau는 ①만 사용)</t>
    <phoneticPr fontId="18" type="noConversion"/>
  </si>
  <si>
    <t>①Tetra-plex (fluorimetric), ② Single-plex (ELISA)</t>
    <phoneticPr fontId="18" type="noConversion"/>
  </si>
  <si>
    <t>BioFINDER: EUROIMMUN (ELISA)
ADNI: xMAP, INNOBIA (ELISA)</t>
    <phoneticPr fontId="18" type="noConversion"/>
  </si>
  <si>
    <t>control (normal subjects, that underwent hernia repair or other minor surgery under spinal anaesthesia and which had no symptoms or family history of cognitive decline and no signs of cardio/cerebrovascular disease.)</t>
    <phoneticPr fontId="18" type="noConversion"/>
  </si>
  <si>
    <t>NC (cognitively normal)</t>
    <phoneticPr fontId="18" type="noConversion"/>
  </si>
  <si>
    <t>control (healthy subjects, undergoing knee or hip-joint surgery or hernia-repair under spinal anesthesia, with no clinical or laboratory evidence of any major disease, without any sign or personal history of cognitive decline and behavioral/psychiatric disorder.</t>
    <phoneticPr fontId="18" type="noConversion"/>
  </si>
  <si>
    <t xml:space="preserve"> </t>
    <phoneticPr fontId="18" type="noConversion"/>
  </si>
  <si>
    <t>논문에 보고된 p-tau 진단정확도</t>
    <phoneticPr fontId="18" type="noConversion"/>
  </si>
  <si>
    <t>[자동계산] 계산된 진단정확도</t>
    <phoneticPr fontId="18" type="noConversion"/>
  </si>
  <si>
    <r>
      <t xml:space="preserve">분류
</t>
    </r>
    <r>
      <rPr>
        <sz val="6"/>
        <rFont val="맑은 고딕"/>
        <family val="3"/>
        <charset val="129"/>
        <scheme val="minor"/>
      </rPr>
      <t>1=중재,
2=비교</t>
    </r>
    <phoneticPr fontId="18" type="noConversion"/>
  </si>
  <si>
    <r>
      <rPr>
        <sz val="10"/>
        <rFont val="맑은 고딕"/>
        <family val="3"/>
        <charset val="129"/>
      </rPr>
      <t>①</t>
    </r>
    <r>
      <rPr>
        <sz val="10"/>
        <rFont val="맑은 고딕"/>
        <family val="3"/>
        <charset val="129"/>
        <scheme val="minor"/>
      </rPr>
      <t xml:space="preserve">INNOTEST ELISA, </t>
    </r>
    <r>
      <rPr>
        <sz val="10"/>
        <rFont val="맑은 고딕"/>
        <family val="3"/>
        <charset val="129"/>
      </rPr>
      <t>②</t>
    </r>
    <r>
      <rPr>
        <sz val="10"/>
        <rFont val="맑은 고딕"/>
        <family val="3"/>
        <charset val="129"/>
        <scheme val="minor"/>
      </rPr>
      <t>INNOBIA AlzBio3 xMAP</t>
    </r>
    <phoneticPr fontId="18" type="noConversion"/>
  </si>
  <si>
    <r>
      <rPr>
        <sz val="10"/>
        <rFont val="맑은 고딕"/>
        <family val="3"/>
        <charset val="129"/>
      </rPr>
      <t>①</t>
    </r>
    <r>
      <rPr>
        <sz val="10"/>
        <rFont val="맑은 고딕"/>
        <family val="3"/>
        <charset val="129"/>
        <scheme val="minor"/>
      </rPr>
      <t xml:space="preserve">Lumipulse G600II (CLEIA), </t>
    </r>
    <r>
      <rPr>
        <sz val="10"/>
        <rFont val="맑은 고딕"/>
        <family val="3"/>
        <charset val="129"/>
      </rPr>
      <t>②</t>
    </r>
    <r>
      <rPr>
        <sz val="10"/>
        <rFont val="맑은 고딕"/>
        <family val="3"/>
        <charset val="129"/>
        <scheme val="minor"/>
      </rPr>
      <t>INNOTEST (ELISA)</t>
    </r>
    <phoneticPr fontId="18" type="noConversion"/>
  </si>
  <si>
    <r>
      <rPr>
        <sz val="10"/>
        <rFont val="맑은 고딕"/>
        <family val="3"/>
        <charset val="129"/>
      </rPr>
      <t>①</t>
    </r>
    <r>
      <rPr>
        <sz val="10"/>
        <rFont val="맑은 고딕"/>
        <family val="3"/>
        <charset val="129"/>
        <scheme val="minor"/>
      </rPr>
      <t xml:space="preserve">ELISA (INNOTEST), </t>
    </r>
    <r>
      <rPr>
        <sz val="10"/>
        <rFont val="맑은 고딕"/>
        <family val="3"/>
        <charset val="129"/>
      </rPr>
      <t>②</t>
    </r>
    <r>
      <rPr>
        <sz val="10"/>
        <rFont val="맑은 고딕"/>
        <family val="3"/>
        <charset val="129"/>
        <scheme val="minor"/>
      </rPr>
      <t xml:space="preserve">EUROIMMUN assays (EUROIMMUN) </t>
    </r>
    <r>
      <rPr>
        <sz val="10"/>
        <rFont val="맑은 고딕"/>
        <family val="3"/>
        <charset val="129"/>
      </rPr>
      <t>※</t>
    </r>
    <r>
      <rPr>
        <sz val="9"/>
        <rFont val="맑은 고딕"/>
        <family val="3"/>
        <charset val="129"/>
      </rPr>
      <t xml:space="preserve"> t-tau는 ①②,  p-tau는 ①만 사용</t>
    </r>
    <phoneticPr fontId="18" type="noConversion"/>
  </si>
  <si>
    <r>
      <rPr>
        <sz val="10"/>
        <rFont val="맑은 고딕"/>
        <family val="3"/>
        <charset val="129"/>
      </rPr>
      <t xml:space="preserve">① </t>
    </r>
    <r>
      <rPr>
        <sz val="10"/>
        <rFont val="맑은 고딕"/>
        <family val="3"/>
        <charset val="129"/>
        <scheme val="minor"/>
      </rPr>
      <t>ELISA,  Luminex assay (</t>
    </r>
    <r>
      <rPr>
        <sz val="10"/>
        <rFont val="맑은 고딕"/>
        <family val="3"/>
        <charset val="129"/>
      </rPr>
      <t xml:space="preserve">② </t>
    </r>
    <r>
      <rPr>
        <sz val="10"/>
        <rFont val="맑은 고딕"/>
        <family val="3"/>
        <charset val="129"/>
        <scheme val="minor"/>
      </rPr>
      <t xml:space="preserve">LLRRC, </t>
    </r>
    <r>
      <rPr>
        <sz val="10"/>
        <rFont val="맑은 고딕"/>
        <family val="3"/>
        <charset val="129"/>
      </rPr>
      <t xml:space="preserve">③ </t>
    </r>
    <r>
      <rPr>
        <sz val="10"/>
        <rFont val="맑은 고딕"/>
        <family val="3"/>
        <charset val="129"/>
        <scheme val="minor"/>
      </rPr>
      <t>LORC)</t>
    </r>
    <phoneticPr fontId="18" type="noConversion"/>
  </si>
  <si>
    <r>
      <rPr>
        <sz val="10"/>
        <rFont val="맑은 고딕"/>
        <family val="3"/>
        <charset val="129"/>
      </rPr>
      <t xml:space="preserve">① </t>
    </r>
    <r>
      <rPr>
        <sz val="10"/>
        <rFont val="맑은 고딕"/>
        <family val="3"/>
        <charset val="129"/>
        <scheme val="minor"/>
      </rPr>
      <t xml:space="preserve">ELISA (INNOTEST) </t>
    </r>
    <r>
      <rPr>
        <sz val="10"/>
        <rFont val="맑은 고딕"/>
        <family val="3"/>
        <charset val="129"/>
      </rPr>
      <t xml:space="preserve">② </t>
    </r>
    <r>
      <rPr>
        <sz val="10"/>
        <rFont val="맑은 고딕"/>
        <family val="3"/>
        <charset val="129"/>
        <scheme val="minor"/>
      </rPr>
      <t>xMAP (INNOBIA Alzbio3)</t>
    </r>
    <phoneticPr fontId="18" type="noConversion"/>
  </si>
  <si>
    <r>
      <rPr>
        <sz val="10"/>
        <rFont val="맑은 고딕"/>
        <family val="3"/>
        <charset val="129"/>
      </rPr>
      <t xml:space="preserve">① </t>
    </r>
    <r>
      <rPr>
        <sz val="10"/>
        <rFont val="맑은 고딕"/>
        <family val="3"/>
        <charset val="129"/>
        <scheme val="minor"/>
      </rPr>
      <t xml:space="preserve">ELISA, </t>
    </r>
    <r>
      <rPr>
        <sz val="10"/>
        <rFont val="맑은 고딕"/>
        <family val="3"/>
        <charset val="129"/>
      </rPr>
      <t>②</t>
    </r>
    <r>
      <rPr>
        <sz val="9"/>
        <rFont val="맑은 고딕"/>
        <family val="3"/>
        <charset val="129"/>
      </rPr>
      <t xml:space="preserve"> </t>
    </r>
    <r>
      <rPr>
        <sz val="10"/>
        <rFont val="맑은 고딕"/>
        <family val="3"/>
        <charset val="129"/>
        <scheme val="minor"/>
      </rPr>
      <t>xMAP</t>
    </r>
    <phoneticPr fontId="18" type="noConversion"/>
  </si>
  <si>
    <r>
      <t xml:space="preserve">(ELISA) INNOTEST, </t>
    </r>
    <r>
      <rPr>
        <sz val="10"/>
        <rFont val="맑은 고딕"/>
        <family val="3"/>
        <charset val="129"/>
      </rPr>
      <t xml:space="preserve">② </t>
    </r>
    <r>
      <rPr>
        <sz val="9"/>
        <rFont val="맑은 고딕"/>
        <family val="3"/>
        <charset val="129"/>
      </rPr>
      <t>Luminex assay</t>
    </r>
    <phoneticPr fontId="18" type="noConversion"/>
  </si>
  <si>
    <r>
      <rPr>
        <sz val="10"/>
        <rFont val="맑은 고딕"/>
        <family val="3"/>
        <charset val="129"/>
      </rPr>
      <t>①</t>
    </r>
    <r>
      <rPr>
        <sz val="9"/>
        <rFont val="맑은 고딕"/>
        <family val="3"/>
        <charset val="129"/>
      </rPr>
      <t xml:space="preserve"> </t>
    </r>
    <r>
      <rPr>
        <sz val="10"/>
        <rFont val="맑은 고딕"/>
        <family val="3"/>
        <charset val="129"/>
        <scheme val="minor"/>
      </rPr>
      <t xml:space="preserve">ELISA (INNOTEST), </t>
    </r>
    <r>
      <rPr>
        <sz val="10"/>
        <rFont val="맑은 고딕"/>
        <family val="3"/>
        <charset val="129"/>
      </rPr>
      <t>②</t>
    </r>
    <r>
      <rPr>
        <sz val="9"/>
        <rFont val="맑은 고딕"/>
        <family val="3"/>
        <charset val="129"/>
      </rPr>
      <t xml:space="preserve"> </t>
    </r>
    <r>
      <rPr>
        <sz val="10"/>
        <rFont val="맑은 고딕"/>
        <family val="3"/>
        <charset val="129"/>
        <scheme val="minor"/>
      </rPr>
      <t>xMap Luminex assay (INNO-BIA AlzBio3™)</t>
    </r>
    <phoneticPr fontId="18" type="noConversion"/>
  </si>
  <si>
    <r>
      <rPr>
        <sz val="10"/>
        <rFont val="맑은 고딕"/>
        <family val="3"/>
        <charset val="129"/>
      </rPr>
      <t>①</t>
    </r>
    <r>
      <rPr>
        <sz val="9"/>
        <rFont val="맑은 고딕"/>
        <family val="3"/>
        <charset val="129"/>
      </rPr>
      <t xml:space="preserve"> </t>
    </r>
    <r>
      <rPr>
        <sz val="10"/>
        <rFont val="맑은 고딕"/>
        <family val="3"/>
        <charset val="129"/>
        <scheme val="minor"/>
      </rPr>
      <t xml:space="preserve">ELISA (INNOTEST), </t>
    </r>
    <r>
      <rPr>
        <sz val="10"/>
        <rFont val="맑은 고딕"/>
        <family val="3"/>
        <charset val="129"/>
      </rPr>
      <t>②</t>
    </r>
    <r>
      <rPr>
        <sz val="9"/>
        <rFont val="맑은 고딕"/>
        <family val="3"/>
        <charset val="129"/>
      </rPr>
      <t xml:space="preserve"> </t>
    </r>
    <r>
      <rPr>
        <sz val="10"/>
        <rFont val="맑은 고딕"/>
        <family val="3"/>
        <charset val="129"/>
        <scheme val="minor"/>
      </rPr>
      <t>xMap Luminex assay (INNO-BIA AlzBio3™</t>
    </r>
    <phoneticPr fontId="18" type="noConversion"/>
  </si>
  <si>
    <r>
      <rPr>
        <sz val="10"/>
        <rFont val="맑은 고딕"/>
        <family val="3"/>
        <charset val="129"/>
      </rPr>
      <t xml:space="preserve">① </t>
    </r>
    <r>
      <rPr>
        <sz val="10"/>
        <rFont val="맑은 고딕"/>
        <family val="3"/>
        <charset val="129"/>
        <scheme val="minor"/>
      </rPr>
      <t xml:space="preserve">ELISA (INNOTEST), </t>
    </r>
    <r>
      <rPr>
        <sz val="10"/>
        <rFont val="맑은 고딕"/>
        <family val="3"/>
        <charset val="129"/>
      </rPr>
      <t>②</t>
    </r>
    <r>
      <rPr>
        <sz val="9"/>
        <rFont val="맑은 고딕"/>
        <family val="3"/>
        <charset val="129"/>
      </rPr>
      <t xml:space="preserve"> </t>
    </r>
    <r>
      <rPr>
        <sz val="10"/>
        <rFont val="맑은 고딕"/>
        <family val="3"/>
        <charset val="129"/>
        <scheme val="minor"/>
      </rPr>
      <t>Multiplex Assay (MSD)</t>
    </r>
    <phoneticPr fontId="18" type="noConversion"/>
  </si>
  <si>
    <r>
      <rPr>
        <sz val="10"/>
        <rFont val="맑은 고딕"/>
        <family val="3"/>
        <charset val="129"/>
      </rPr>
      <t>τ</t>
    </r>
    <r>
      <rPr>
        <sz val="10"/>
        <rFont val="맑은 고딕"/>
        <family val="3"/>
        <charset val="129"/>
        <scheme val="minor"/>
      </rPr>
      <t xml:space="preserve">T, </t>
    </r>
    <r>
      <rPr>
        <sz val="10"/>
        <rFont val="맑은 고딕"/>
        <family val="3"/>
        <charset val="129"/>
      </rPr>
      <t>τ</t>
    </r>
    <r>
      <rPr>
        <sz val="10"/>
        <rFont val="맑은 고딕"/>
        <family val="3"/>
        <charset val="129"/>
        <scheme val="minor"/>
      </rPr>
      <t>P-181</t>
    </r>
    <phoneticPr fontId="18" type="noConversion"/>
  </si>
  <si>
    <r>
      <rPr>
        <sz val="10"/>
        <rFont val="맑은 고딕"/>
        <family val="3"/>
        <charset val="129"/>
      </rPr>
      <t>①</t>
    </r>
    <r>
      <rPr>
        <sz val="10"/>
        <rFont val="맑은 고딕"/>
        <family val="3"/>
        <charset val="129"/>
        <scheme val="minor"/>
      </rPr>
      <t xml:space="preserve">INNOBIA (xMAP), </t>
    </r>
    <r>
      <rPr>
        <sz val="10"/>
        <rFont val="맑은 고딕"/>
        <family val="3"/>
        <charset val="129"/>
      </rPr>
      <t>②</t>
    </r>
    <r>
      <rPr>
        <sz val="10"/>
        <rFont val="맑은 고딕"/>
        <family val="3"/>
        <charset val="129"/>
        <scheme val="minor"/>
      </rPr>
      <t>INNOTEST (ELISA)</t>
    </r>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</si>
</sst>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76" formatCode="0.0"/>
    <numFmt numFmtId="177" formatCode="0_);[Red]\(0\)"/>
    <numFmt numFmtId="178" formatCode="0.000"/>
  </numFmts>
  <fonts count="51" x14ac:knownFonts="1">
    <font>
      <sz val="11"/>
      <color theme="1"/>
      <name val="맑은 고딕"/>
      <family val="2"/>
      <charset val="129"/>
      <scheme val="minor"/>
    </font>
    <font>
      <sz val="11"/>
      <color theme="1"/>
      <name val="맑은 고딕"/>
      <family val="2"/>
      <charset val="129"/>
      <scheme val="minor"/>
    </font>
    <font>
      <b/>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10"/>
      <name val="맑은 고딕"/>
      <family val="3"/>
      <charset val="129"/>
      <scheme val="minor"/>
    </font>
    <font>
      <b/>
      <sz val="10"/>
      <name val="맑은 고딕"/>
      <family val="3"/>
      <charset val="129"/>
      <scheme val="minor"/>
    </font>
    <font>
      <sz val="11"/>
      <color rgb="FFFF0000"/>
      <name val="맑은 고딕"/>
      <family val="3"/>
      <charset val="129"/>
      <scheme val="minor"/>
    </font>
    <font>
      <sz val="11"/>
      <color theme="1"/>
      <name val="맑은 고딕"/>
      <family val="3"/>
      <charset val="129"/>
      <scheme val="minor"/>
    </font>
    <font>
      <b/>
      <sz val="11"/>
      <color theme="1"/>
      <name val="맑은 고딕"/>
      <family val="3"/>
      <charset val="129"/>
      <scheme val="minor"/>
    </font>
    <font>
      <sz val="11"/>
      <color theme="1"/>
      <name val="맑은 고딕"/>
      <family val="2"/>
      <scheme val="minor"/>
    </font>
    <font>
      <b/>
      <sz val="18"/>
      <color theme="3"/>
      <name val="맑은 고딕"/>
      <family val="3"/>
      <charset val="129"/>
      <scheme val="maj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sz val="11"/>
      <color rgb="FF0061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sz val="11"/>
      <color rgb="FF3F3F76"/>
      <name val="맑은 고딕"/>
      <family val="3"/>
      <charset val="129"/>
      <scheme val="minor"/>
    </font>
    <font>
      <b/>
      <sz val="11"/>
      <color rgb="FF3F3F3F"/>
      <name val="맑은 고딕"/>
      <family val="3"/>
      <charset val="129"/>
      <scheme val="minor"/>
    </font>
    <font>
      <b/>
      <sz val="11"/>
      <color rgb="FFFA7D00"/>
      <name val="맑은 고딕"/>
      <family val="3"/>
      <charset val="129"/>
      <scheme val="minor"/>
    </font>
    <font>
      <sz val="11"/>
      <color rgb="FFFA7D00"/>
      <name val="맑은 고딕"/>
      <family val="3"/>
      <charset val="129"/>
      <scheme val="minor"/>
    </font>
    <font>
      <b/>
      <sz val="11"/>
      <color theme="0"/>
      <name val="맑은 고딕"/>
      <family val="3"/>
      <charset val="129"/>
      <scheme val="minor"/>
    </font>
    <font>
      <i/>
      <sz val="11"/>
      <color rgb="FF7F7F7F"/>
      <name val="맑은 고딕"/>
      <family val="3"/>
      <charset val="129"/>
      <scheme val="minor"/>
    </font>
    <font>
      <sz val="11"/>
      <color theme="0"/>
      <name val="맑은 고딕"/>
      <family val="3"/>
      <charset val="129"/>
      <scheme val="minor"/>
    </font>
    <font>
      <sz val="11"/>
      <name val="맑은 고딕"/>
      <family val="3"/>
      <charset val="129"/>
      <scheme val="minor"/>
    </font>
    <font>
      <b/>
      <sz val="9"/>
      <color indexed="81"/>
      <name val="Tahoma"/>
      <family val="2"/>
    </font>
    <font>
      <sz val="9"/>
      <color indexed="81"/>
      <name val="Tahoma"/>
      <family val="2"/>
    </font>
    <font>
      <sz val="9"/>
      <color indexed="81"/>
      <name val="돋움"/>
      <family val="3"/>
      <charset val="129"/>
    </font>
    <font>
      <b/>
      <sz val="9"/>
      <color indexed="81"/>
      <name val="돋움"/>
      <family val="3"/>
      <charset val="129"/>
    </font>
    <font>
      <u/>
      <sz val="9"/>
      <color indexed="81"/>
      <name val="돋움"/>
      <family val="3"/>
      <charset val="129"/>
    </font>
    <font>
      <u/>
      <sz val="9"/>
      <color indexed="81"/>
      <name val="Tahoma"/>
      <family val="2"/>
    </font>
    <font>
      <sz val="10"/>
      <name val="맑은 고딕"/>
      <family val="3"/>
      <charset val="129"/>
    </font>
    <font>
      <sz val="9"/>
      <name val="맑은 고딕"/>
      <family val="3"/>
      <charset val="129"/>
    </font>
    <font>
      <sz val="8"/>
      <name val="맑은 고딕"/>
      <family val="3"/>
      <charset val="129"/>
      <scheme val="minor"/>
    </font>
    <font>
      <i/>
      <sz val="10"/>
      <name val="맑은 고딕"/>
      <family val="3"/>
      <charset val="129"/>
      <scheme val="minor"/>
    </font>
    <font>
      <sz val="6"/>
      <name val="맑은 고딕"/>
      <family val="3"/>
      <charset val="129"/>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s>
  <cellStyleXfs count="129">
    <xf numFmtId="0" fontId="0"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4" fillId="0" borderId="0"/>
    <xf numFmtId="0" fontId="22" fillId="0" borderId="0">
      <alignment vertical="center"/>
    </xf>
    <xf numFmtId="0" fontId="22"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7"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2" fillId="3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4" fillId="6" borderId="4" applyNumberFormat="0" applyAlignment="0" applyProtection="0">
      <alignment vertical="center"/>
    </xf>
    <xf numFmtId="0" fontId="34" fillId="6" borderId="4" applyNumberFormat="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2" fillId="8" borderId="8" applyNumberFormat="0" applyFont="0" applyAlignment="0" applyProtection="0">
      <alignment vertical="center"/>
    </xf>
    <xf numFmtId="0" fontId="22" fillId="8" borderId="8" applyNumberFormat="0" applyFon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7" borderId="7" applyNumberFormat="0" applyAlignment="0" applyProtection="0">
      <alignment vertical="center"/>
    </xf>
    <xf numFmtId="0" fontId="36" fillId="7" borderId="7" applyNumberFormat="0" applyAlignment="0" applyProtection="0">
      <alignment vertical="center"/>
    </xf>
    <xf numFmtId="0" fontId="35" fillId="0" borderId="6" applyNumberFormat="0" applyFill="0" applyAlignment="0" applyProtection="0">
      <alignment vertical="center"/>
    </xf>
    <xf numFmtId="0" fontId="35" fillId="0" borderId="6"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32" fillId="5" borderId="4" applyNumberFormat="0" applyAlignment="0" applyProtection="0">
      <alignment vertical="center"/>
    </xf>
    <xf numFmtId="0" fontId="32" fillId="5" borderId="4" applyNumberFormat="0" applyAlignment="0" applyProtection="0">
      <alignment vertical="center"/>
    </xf>
    <xf numFmtId="0" fontId="25" fillId="0" borderId="0" applyNumberFormat="0" applyFill="0" applyBorder="0" applyAlignment="0" applyProtection="0">
      <alignment vertical="center"/>
    </xf>
    <xf numFmtId="0" fontId="26" fillId="0" borderId="1" applyNumberFormat="0" applyFill="0" applyAlignment="0" applyProtection="0">
      <alignment vertical="center"/>
    </xf>
    <xf numFmtId="0" fontId="26" fillId="0" borderId="1" applyNumberFormat="0" applyFill="0" applyAlignment="0" applyProtection="0">
      <alignment vertical="center"/>
    </xf>
    <xf numFmtId="0" fontId="27" fillId="0" borderId="2" applyNumberFormat="0" applyFill="0" applyAlignment="0" applyProtection="0">
      <alignment vertical="center"/>
    </xf>
    <xf numFmtId="0" fontId="27" fillId="0" borderId="2" applyNumberFormat="0" applyFill="0" applyAlignment="0" applyProtection="0">
      <alignment vertical="center"/>
    </xf>
    <xf numFmtId="0" fontId="28" fillId="0" borderId="3" applyNumberFormat="0" applyFill="0" applyAlignment="0" applyProtection="0">
      <alignment vertical="center"/>
    </xf>
    <xf numFmtId="0" fontId="28" fillId="0" borderId="3"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33" fillId="6" borderId="5" applyNumberFormat="0" applyAlignment="0" applyProtection="0">
      <alignment vertical="center"/>
    </xf>
    <xf numFmtId="0" fontId="33" fillId="6" borderId="5" applyNumberFormat="0" applyAlignment="0" applyProtection="0">
      <alignment vertical="center"/>
    </xf>
  </cellStyleXfs>
  <cellXfs count="136">
    <xf numFmtId="0" fontId="0" fillId="0" borderId="0" xfId="0">
      <alignment vertical="center"/>
    </xf>
    <xf numFmtId="0" fontId="19" fillId="0" borderId="10" xfId="0" applyFont="1" applyFill="1" applyBorder="1" applyAlignment="1">
      <alignment horizontal="left" vertical="top"/>
    </xf>
    <xf numFmtId="0" fontId="19" fillId="0" borderId="10" xfId="0"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Border="1">
      <alignment vertical="center"/>
    </xf>
    <xf numFmtId="0" fontId="19" fillId="0" borderId="10" xfId="0" applyFont="1" applyFill="1" applyBorder="1" applyAlignment="1">
      <alignment vertical="center"/>
    </xf>
    <xf numFmtId="0" fontId="19" fillId="0" borderId="0" xfId="0" applyFont="1">
      <alignment vertical="center"/>
    </xf>
    <xf numFmtId="0" fontId="19" fillId="0" borderId="11" xfId="0" applyFont="1" applyFill="1" applyBorder="1" applyAlignment="1">
      <alignment horizontal="left" vertical="top"/>
    </xf>
    <xf numFmtId="176" fontId="19" fillId="0" borderId="10" xfId="0" applyNumberFormat="1" applyFont="1" applyFill="1" applyBorder="1" applyAlignment="1">
      <alignment vertical="center"/>
    </xf>
    <xf numFmtId="0" fontId="19" fillId="0" borderId="17" xfId="0" applyFont="1" applyFill="1" applyBorder="1" applyAlignment="1">
      <alignment vertical="center"/>
    </xf>
    <xf numFmtId="0" fontId="39" fillId="0" borderId="10" xfId="0" applyFont="1" applyBorder="1" applyAlignment="1">
      <alignment vertical="center"/>
    </xf>
    <xf numFmtId="0" fontId="19" fillId="0" borderId="17" xfId="0" applyFont="1" applyFill="1" applyBorder="1" applyAlignment="1">
      <alignment horizontal="left" vertical="top"/>
    </xf>
    <xf numFmtId="0" fontId="19" fillId="0" borderId="17" xfId="0" applyFont="1" applyFill="1" applyBorder="1" applyAlignment="1">
      <alignment horizontal="left" vertical="center"/>
    </xf>
    <xf numFmtId="176" fontId="19" fillId="0" borderId="12" xfId="2" applyNumberFormat="1" applyFont="1" applyFill="1" applyBorder="1" applyAlignment="1">
      <alignment vertical="center"/>
    </xf>
    <xf numFmtId="176" fontId="19" fillId="0" borderId="10" xfId="2" applyNumberFormat="1" applyFont="1" applyFill="1" applyBorder="1" applyAlignment="1">
      <alignment vertical="center"/>
    </xf>
    <xf numFmtId="0" fontId="19" fillId="36" borderId="16" xfId="0" applyFont="1" applyFill="1" applyBorder="1" applyAlignment="1">
      <alignment horizontal="right" vertical="center"/>
    </xf>
    <xf numFmtId="0" fontId="19" fillId="36" borderId="10" xfId="0" applyFont="1" applyFill="1" applyBorder="1" applyAlignment="1">
      <alignment horizontal="right" vertical="center"/>
    </xf>
    <xf numFmtId="0" fontId="19" fillId="0" borderId="11" xfId="0" applyFont="1" applyFill="1" applyBorder="1" applyAlignment="1">
      <alignment horizontal="left" vertical="center"/>
    </xf>
    <xf numFmtId="0" fontId="19" fillId="0" borderId="12" xfId="0" applyFont="1" applyFill="1" applyBorder="1" applyAlignment="1">
      <alignment horizontal="left" vertical="top"/>
    </xf>
    <xf numFmtId="0" fontId="19" fillId="0" borderId="12" xfId="0" applyFont="1" applyFill="1" applyBorder="1" applyAlignment="1">
      <alignment horizontal="left" vertical="center"/>
    </xf>
    <xf numFmtId="0" fontId="19" fillId="0" borderId="16" xfId="0" applyFont="1" applyFill="1" applyBorder="1" applyAlignment="1">
      <alignment horizontal="left" vertical="top"/>
    </xf>
    <xf numFmtId="0" fontId="19" fillId="0" borderId="16" xfId="0" applyFont="1" applyFill="1" applyBorder="1" applyAlignment="1">
      <alignment horizontal="left" vertical="center"/>
    </xf>
    <xf numFmtId="177" fontId="19" fillId="36" borderId="16" xfId="0" applyNumberFormat="1" applyFont="1" applyFill="1" applyBorder="1" applyAlignment="1">
      <alignment horizontal="right" vertical="center"/>
    </xf>
    <xf numFmtId="177" fontId="19" fillId="36" borderId="10" xfId="0" applyNumberFormat="1" applyFont="1" applyFill="1" applyBorder="1" applyAlignment="1">
      <alignment horizontal="right" vertical="center"/>
    </xf>
    <xf numFmtId="0" fontId="19" fillId="34" borderId="12" xfId="0" applyFont="1" applyFill="1" applyBorder="1" applyAlignment="1">
      <alignment horizontal="center" vertical="center"/>
    </xf>
    <xf numFmtId="0" fontId="19" fillId="34" borderId="10" xfId="0" applyFont="1" applyFill="1" applyBorder="1" applyAlignment="1">
      <alignment horizontal="center" vertical="center"/>
    </xf>
    <xf numFmtId="0" fontId="19" fillId="36" borderId="10" xfId="0" applyFont="1" applyFill="1" applyBorder="1" applyAlignment="1">
      <alignment horizontal="center" vertical="top"/>
    </xf>
    <xf numFmtId="0" fontId="19" fillId="0" borderId="10" xfId="0" applyFont="1" applyBorder="1" applyAlignment="1">
      <alignment horizontal="left" vertical="center"/>
    </xf>
    <xf numFmtId="0" fontId="19" fillId="36" borderId="10" xfId="0" applyFont="1" applyFill="1" applyBorder="1" applyAlignment="1">
      <alignment horizontal="center" vertical="center"/>
    </xf>
    <xf numFmtId="0" fontId="19" fillId="0" borderId="11" xfId="0" applyFont="1" applyBorder="1" applyAlignment="1">
      <alignment horizontal="left" vertical="center"/>
    </xf>
    <xf numFmtId="0" fontId="19" fillId="0" borderId="17" xfId="0" applyFont="1" applyBorder="1" applyAlignment="1">
      <alignment horizontal="left" vertical="center"/>
    </xf>
    <xf numFmtId="0" fontId="19" fillId="0" borderId="10" xfId="0" applyFont="1" applyBorder="1" applyAlignment="1">
      <alignment vertical="center"/>
    </xf>
    <xf numFmtId="0" fontId="19" fillId="0" borderId="17" xfId="0" applyFont="1" applyBorder="1" applyAlignment="1">
      <alignment vertical="center"/>
    </xf>
    <xf numFmtId="0" fontId="19" fillId="0" borderId="11" xfId="0" applyFont="1" applyFill="1" applyBorder="1" applyAlignment="1">
      <alignment vertical="center"/>
    </xf>
    <xf numFmtId="0" fontId="19" fillId="0" borderId="11" xfId="0" applyFont="1" applyBorder="1" applyAlignment="1">
      <alignment vertical="center"/>
    </xf>
    <xf numFmtId="0" fontId="19" fillId="36" borderId="16" xfId="0" applyFont="1" applyFill="1" applyBorder="1" applyAlignment="1">
      <alignment vertical="center"/>
    </xf>
    <xf numFmtId="0" fontId="19" fillId="36" borderId="10" xfId="0" applyFont="1" applyFill="1" applyBorder="1" applyAlignment="1">
      <alignment vertical="center"/>
    </xf>
    <xf numFmtId="0" fontId="39" fillId="0" borderId="0" xfId="0" applyFont="1">
      <alignment vertical="center"/>
    </xf>
    <xf numFmtId="0" fontId="19" fillId="0" borderId="0" xfId="0" applyFont="1" applyAlignment="1">
      <alignment horizontal="center" vertical="center"/>
    </xf>
    <xf numFmtId="41" fontId="19" fillId="36" borderId="16" xfId="1" applyFont="1" applyFill="1" applyBorder="1" applyAlignment="1">
      <alignment horizontal="right" vertical="center"/>
    </xf>
    <xf numFmtId="41" fontId="19" fillId="36" borderId="10" xfId="1" applyFont="1" applyFill="1" applyBorder="1" applyAlignment="1">
      <alignment horizontal="right" vertical="center"/>
    </xf>
    <xf numFmtId="0" fontId="19" fillId="0" borderId="11" xfId="0" applyFont="1" applyFill="1" applyBorder="1" applyAlignment="1">
      <alignment horizontal="left" vertical="top" wrapText="1"/>
    </xf>
    <xf numFmtId="2" fontId="19" fillId="0" borderId="10" xfId="0" applyNumberFormat="1" applyFont="1" applyFill="1" applyBorder="1" applyAlignment="1">
      <alignment vertical="center"/>
    </xf>
    <xf numFmtId="0" fontId="19" fillId="0" borderId="17" xfId="0" quotePrefix="1" applyFont="1" applyFill="1" applyBorder="1" applyAlignment="1">
      <alignment horizontal="left" vertical="center"/>
    </xf>
    <xf numFmtId="0" fontId="19" fillId="0" borderId="17" xfId="0" quotePrefix="1" applyFont="1" applyBorder="1" applyAlignment="1">
      <alignment horizontal="left" vertical="center"/>
    </xf>
    <xf numFmtId="178" fontId="19" fillId="0" borderId="10" xfId="0" applyNumberFormat="1" applyFont="1" applyBorder="1" applyAlignment="1">
      <alignment vertical="center"/>
    </xf>
    <xf numFmtId="176" fontId="19" fillId="0" borderId="10" xfId="0" applyNumberFormat="1" applyFont="1" applyBorder="1" applyAlignment="1">
      <alignment vertical="center"/>
    </xf>
    <xf numFmtId="2" fontId="19" fillId="0" borderId="10" xfId="0" applyNumberFormat="1" applyFont="1" applyBorder="1" applyAlignment="1">
      <alignment vertical="center"/>
    </xf>
    <xf numFmtId="0" fontId="19" fillId="0" borderId="10" xfId="0" applyFont="1" applyFill="1" applyBorder="1" applyAlignment="1">
      <alignment horizontal="left" vertical="top" wrapText="1"/>
    </xf>
    <xf numFmtId="0" fontId="19" fillId="0" borderId="10" xfId="0" applyFont="1" applyFill="1" applyBorder="1" applyAlignment="1">
      <alignment horizontal="right" vertical="center"/>
    </xf>
    <xf numFmtId="0" fontId="46" fillId="0" borderId="10" xfId="0" applyFont="1" applyFill="1" applyBorder="1" applyAlignment="1">
      <alignment horizontal="left" vertical="top"/>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xf>
    <xf numFmtId="0" fontId="19" fillId="0" borderId="0" xfId="0" applyFont="1" applyAlignment="1">
      <alignment horizontal="left" vertical="center"/>
    </xf>
    <xf numFmtId="0" fontId="39" fillId="0" borderId="0" xfId="0" applyFont="1" applyAlignment="1">
      <alignment horizontal="center" vertical="center"/>
    </xf>
    <xf numFmtId="0" fontId="19" fillId="36" borderId="12" xfId="0" applyFont="1" applyFill="1" applyBorder="1" applyAlignment="1">
      <alignment horizontal="center" vertical="center"/>
    </xf>
    <xf numFmtId="0" fontId="46" fillId="0" borderId="11" xfId="0" applyFont="1" applyFill="1" applyBorder="1" applyAlignment="1">
      <alignment horizontal="left" vertical="top"/>
    </xf>
    <xf numFmtId="2" fontId="19" fillId="0" borderId="12" xfId="2" applyNumberFormat="1" applyFont="1" applyFill="1" applyBorder="1" applyAlignment="1">
      <alignment vertical="center"/>
    </xf>
    <xf numFmtId="2" fontId="19" fillId="0" borderId="10" xfId="2" applyNumberFormat="1" applyFont="1" applyFill="1" applyBorder="1" applyAlignment="1">
      <alignment vertical="center"/>
    </xf>
    <xf numFmtId="1" fontId="48" fillId="0" borderId="10" xfId="0" applyNumberFormat="1" applyFont="1" applyFill="1" applyBorder="1" applyAlignment="1">
      <alignment vertical="center"/>
    </xf>
    <xf numFmtId="176" fontId="48" fillId="0" borderId="10" xfId="0" applyNumberFormat="1" applyFont="1" applyFill="1" applyBorder="1" applyAlignment="1">
      <alignment vertical="center"/>
    </xf>
    <xf numFmtId="0" fontId="19" fillId="0" borderId="0" xfId="0" applyFont="1" applyBorder="1" applyAlignment="1">
      <alignment horizontal="left" vertical="center"/>
    </xf>
    <xf numFmtId="0" fontId="19" fillId="0" borderId="10" xfId="0" applyFont="1" applyFill="1" applyBorder="1" applyAlignment="1">
      <alignment horizontal="center" vertical="top"/>
    </xf>
    <xf numFmtId="0" fontId="19" fillId="34" borderId="16" xfId="0" applyFont="1" applyFill="1" applyBorder="1" applyAlignment="1">
      <alignment horizontal="center" vertical="center"/>
    </xf>
    <xf numFmtId="0" fontId="19" fillId="36" borderId="10" xfId="0" applyFont="1" applyFill="1" applyBorder="1" applyAlignment="1">
      <alignment horizontal="left" vertical="center"/>
    </xf>
    <xf numFmtId="0" fontId="39" fillId="0" borderId="0" xfId="0" applyFont="1" applyAlignment="1">
      <alignment vertical="center"/>
    </xf>
    <xf numFmtId="0" fontId="19" fillId="34" borderId="10" xfId="0" applyFont="1" applyFill="1" applyBorder="1" applyAlignment="1">
      <alignment horizontal="center" vertical="top"/>
    </xf>
    <xf numFmtId="0" fontId="19" fillId="0" borderId="10" xfId="0" applyFont="1" applyFill="1" applyBorder="1" applyAlignment="1">
      <alignment vertical="center" wrapText="1"/>
    </xf>
    <xf numFmtId="0" fontId="39" fillId="0" borderId="10" xfId="0" applyFont="1" applyBorder="1">
      <alignment vertical="center"/>
    </xf>
    <xf numFmtId="0" fontId="39" fillId="0" borderId="0" xfId="0" applyFont="1" applyAlignment="1">
      <alignment vertical="center" wrapText="1"/>
    </xf>
    <xf numFmtId="0" fontId="19" fillId="0" borderId="12" xfId="0" applyFont="1" applyFill="1" applyBorder="1" applyAlignment="1">
      <alignment vertical="center"/>
    </xf>
    <xf numFmtId="0" fontId="19" fillId="0" borderId="10" xfId="0" applyFont="1" applyFill="1" applyBorder="1">
      <alignment vertical="center"/>
    </xf>
    <xf numFmtId="0" fontId="49" fillId="0" borderId="16" xfId="0" applyFont="1" applyFill="1" applyBorder="1" applyAlignment="1">
      <alignment horizontal="left" vertical="top"/>
    </xf>
    <xf numFmtId="0" fontId="19" fillId="0" borderId="17" xfId="0" applyFont="1" applyFill="1" applyBorder="1" applyAlignment="1">
      <alignment horizontal="left" vertical="top" wrapText="1"/>
    </xf>
    <xf numFmtId="0" fontId="46" fillId="0" borderId="17" xfId="0" applyFont="1" applyFill="1" applyBorder="1" applyAlignment="1">
      <alignment horizontal="left" vertical="center"/>
    </xf>
    <xf numFmtId="0" fontId="19" fillId="34" borderId="10"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5" borderId="10" xfId="0" applyFont="1" applyFill="1" applyBorder="1" applyAlignment="1">
      <alignment horizontal="center" vertical="center"/>
    </xf>
    <xf numFmtId="0" fontId="19" fillId="35" borderId="11" xfId="0" applyFont="1" applyFill="1" applyBorder="1" applyAlignment="1">
      <alignment horizontal="center" vertical="center"/>
    </xf>
    <xf numFmtId="0" fontId="19" fillId="35" borderId="16" xfId="0" applyFont="1" applyFill="1" applyBorder="1" applyAlignment="1">
      <alignment horizontal="center" vertical="center" wrapText="1"/>
    </xf>
    <xf numFmtId="0" fontId="19" fillId="35" borderId="17" xfId="0" applyFont="1" applyFill="1" applyBorder="1" applyAlignment="1">
      <alignment horizontal="center" vertical="center" wrapText="1"/>
    </xf>
    <xf numFmtId="0" fontId="19" fillId="35" borderId="12" xfId="0" applyFont="1" applyFill="1" applyBorder="1" applyAlignment="1">
      <alignment horizontal="center" vertical="center" wrapText="1"/>
    </xf>
    <xf numFmtId="0" fontId="19" fillId="34" borderId="17" xfId="0" applyFont="1" applyFill="1" applyBorder="1" applyAlignment="1">
      <alignment horizontal="center" vertical="center"/>
    </xf>
    <xf numFmtId="0" fontId="19" fillId="34" borderId="12"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9" fillId="34" borderId="10" xfId="0" applyFont="1" applyFill="1" applyBorder="1" applyAlignment="1">
      <alignment horizontal="left" vertical="center"/>
    </xf>
    <xf numFmtId="0" fontId="19" fillId="34" borderId="16" xfId="0" applyFont="1" applyFill="1" applyBorder="1" applyAlignment="1">
      <alignment horizontal="center" vertical="center" wrapText="1"/>
    </xf>
    <xf numFmtId="0" fontId="19" fillId="34" borderId="17" xfId="0" applyFont="1" applyFill="1" applyBorder="1" applyAlignment="1">
      <alignment horizontal="center" vertical="center" wrapText="1"/>
    </xf>
    <xf numFmtId="0" fontId="19" fillId="0" borderId="10" xfId="0" applyFont="1" applyBorder="1">
      <alignment vertical="center"/>
    </xf>
    <xf numFmtId="0" fontId="19" fillId="36" borderId="10" xfId="0" applyFont="1" applyFill="1" applyBorder="1" applyAlignment="1">
      <alignment horizontal="center" vertical="center" wrapText="1"/>
    </xf>
    <xf numFmtId="0" fontId="19" fillId="0" borderId="16" xfId="0" applyFont="1" applyFill="1" applyBorder="1" applyAlignment="1">
      <alignment vertical="top"/>
    </xf>
    <xf numFmtId="0" fontId="19" fillId="34" borderId="13"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9" xfId="0" applyFont="1" applyFill="1" applyBorder="1" applyAlignment="1">
      <alignment horizontal="center" vertical="center" wrapText="1"/>
    </xf>
    <xf numFmtId="0" fontId="19" fillId="34" borderId="19"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9" fillId="34" borderId="11" xfId="0" applyFont="1" applyFill="1" applyBorder="1" applyAlignment="1">
      <alignment horizontal="center" vertical="center" wrapText="1"/>
    </xf>
    <xf numFmtId="0" fontId="19" fillId="34" borderId="20" xfId="0" applyFont="1" applyFill="1" applyBorder="1" applyAlignment="1">
      <alignment horizontal="center" vertical="center" wrapText="1"/>
    </xf>
    <xf numFmtId="0" fontId="19" fillId="37" borderId="16" xfId="0" applyFont="1" applyFill="1" applyBorder="1" applyAlignment="1">
      <alignment horizontal="center" vertical="center"/>
    </xf>
    <xf numFmtId="0" fontId="19" fillId="37" borderId="10"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0" xfId="0" applyFont="1" applyFill="1" applyBorder="1" applyAlignment="1">
      <alignment horizontal="center" vertical="center"/>
    </xf>
    <xf numFmtId="0" fontId="19" fillId="34" borderId="14"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5" borderId="14"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9" fillId="36" borderId="10" xfId="0" applyFont="1" applyFill="1" applyBorder="1" applyAlignment="1">
      <alignment horizontal="left" vertical="center" wrapText="1"/>
    </xf>
    <xf numFmtId="0" fontId="19" fillId="36" borderId="10" xfId="0" applyFont="1" applyFill="1" applyBorder="1">
      <alignment vertical="center"/>
    </xf>
    <xf numFmtId="0" fontId="19" fillId="0" borderId="10" xfId="0" applyFont="1" applyFill="1" applyBorder="1" applyAlignment="1">
      <alignment vertical="top"/>
    </xf>
    <xf numFmtId="0" fontId="19" fillId="39" borderId="10" xfId="0" applyFont="1" applyFill="1" applyBorder="1" applyAlignment="1">
      <alignment horizontal="left" vertical="center"/>
    </xf>
    <xf numFmtId="0" fontId="39" fillId="0" borderId="14" xfId="0" applyFont="1" applyFill="1" applyBorder="1" applyAlignment="1">
      <alignment vertical="center"/>
    </xf>
    <xf numFmtId="0" fontId="19" fillId="0" borderId="15" xfId="0" applyFont="1" applyBorder="1" applyAlignment="1">
      <alignment horizontal="center" vertical="center"/>
    </xf>
    <xf numFmtId="0" fontId="19" fillId="37" borderId="22" xfId="0" applyFont="1" applyFill="1" applyBorder="1" applyAlignment="1">
      <alignment horizontal="center" vertical="center"/>
    </xf>
    <xf numFmtId="0" fontId="19" fillId="37" borderId="18" xfId="0" applyFont="1" applyFill="1" applyBorder="1" applyAlignment="1">
      <alignment horizontal="center" vertical="center"/>
    </xf>
    <xf numFmtId="0" fontId="19" fillId="37" borderId="23" xfId="0" applyFont="1" applyFill="1" applyBorder="1" applyAlignment="1">
      <alignment horizontal="center" vertical="center"/>
    </xf>
    <xf numFmtId="0" fontId="19" fillId="33" borderId="18" xfId="0" applyFont="1" applyFill="1" applyBorder="1" applyAlignment="1">
      <alignment horizontal="center" vertical="center"/>
    </xf>
    <xf numFmtId="0" fontId="19" fillId="34" borderId="11" xfId="0" applyFont="1" applyFill="1" applyBorder="1" applyAlignment="1">
      <alignment horizontal="center" vertical="center"/>
    </xf>
    <xf numFmtId="0" fontId="19" fillId="0" borderId="11" xfId="0" quotePrefix="1" applyFont="1" applyBorder="1" applyAlignment="1">
      <alignment horizontal="left" vertical="center"/>
    </xf>
    <xf numFmtId="0" fontId="39" fillId="0" borderId="0" xfId="0" applyFont="1" applyAlignment="1">
      <alignment horizontal="left" vertical="center"/>
    </xf>
    <xf numFmtId="0" fontId="39" fillId="0" borderId="15" xfId="0" applyFont="1" applyBorder="1" applyAlignment="1">
      <alignment horizontal="center" vertical="center"/>
    </xf>
    <xf numFmtId="0" fontId="19" fillId="34" borderId="10" xfId="0" applyFont="1" applyFill="1" applyBorder="1" applyAlignment="1">
      <alignment horizontal="left" vertical="center" wrapText="1"/>
    </xf>
    <xf numFmtId="0" fontId="19" fillId="34" borderId="10" xfId="0" applyFont="1" applyFill="1" applyBorder="1" applyAlignment="1">
      <alignment horizontal="center" vertical="center"/>
    </xf>
    <xf numFmtId="0" fontId="39" fillId="38" borderId="0" xfId="0" applyFont="1" applyFill="1" applyAlignment="1">
      <alignment horizontal="center" vertical="center"/>
    </xf>
    <xf numFmtId="0" fontId="19" fillId="0" borderId="10" xfId="0" applyFont="1" applyFill="1" applyBorder="1" applyAlignment="1">
      <alignment horizontal="center" vertical="center" wrapText="1"/>
    </xf>
    <xf numFmtId="0" fontId="19" fillId="0" borderId="10" xfId="0" applyFont="1" applyBorder="1" applyAlignment="1">
      <alignment vertical="center" wrapText="1"/>
    </xf>
    <xf numFmtId="0" fontId="19" fillId="0" borderId="0" xfId="0" applyFont="1" applyFill="1" applyAlignment="1">
      <alignment horizontal="left" vertical="center"/>
    </xf>
    <xf numFmtId="0" fontId="39" fillId="0" borderId="0" xfId="0" applyFont="1" applyFill="1">
      <alignment vertical="center"/>
    </xf>
    <xf numFmtId="0" fontId="20" fillId="0" borderId="15" xfId="0" applyFont="1" applyBorder="1" applyAlignment="1">
      <alignment horizontal="center" vertical="center"/>
    </xf>
    <xf numFmtId="0" fontId="19" fillId="0" borderId="0" xfId="0" applyFont="1" applyBorder="1" applyAlignment="1">
      <alignment vertical="center"/>
    </xf>
    <xf numFmtId="0" fontId="19" fillId="35" borderId="12" xfId="0" applyFont="1" applyFill="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9" fillId="0" borderId="16" xfId="0" applyFont="1" applyBorder="1" applyAlignment="1">
      <alignment horizontal="left" vertical="center"/>
    </xf>
  </cellXfs>
  <cellStyles count="129">
    <cellStyle name="20% - 강조색1" xfId="21" builtinId="30" customBuiltin="1"/>
    <cellStyle name="20% - 강조색1 2" xfId="48"/>
    <cellStyle name="20% - 강조색1 3" xfId="47"/>
    <cellStyle name="20% - 강조색2" xfId="25" builtinId="34" customBuiltin="1"/>
    <cellStyle name="20% - 강조색2 2" xfId="50"/>
    <cellStyle name="20% - 강조색2 3" xfId="49"/>
    <cellStyle name="20% - 강조색3" xfId="29" builtinId="38" customBuiltin="1"/>
    <cellStyle name="20% - 강조색3 2" xfId="52"/>
    <cellStyle name="20% - 강조색3 3" xfId="51"/>
    <cellStyle name="20% - 강조색4" xfId="33" builtinId="42" customBuiltin="1"/>
    <cellStyle name="20% - 강조색4 2" xfId="54"/>
    <cellStyle name="20% - 강조색4 3" xfId="53"/>
    <cellStyle name="20% - 강조색5" xfId="37" builtinId="46" customBuiltin="1"/>
    <cellStyle name="20% - 강조색5 2" xfId="56"/>
    <cellStyle name="20% - 강조색5 3" xfId="55"/>
    <cellStyle name="20% - 강조색6" xfId="41" builtinId="50" customBuiltin="1"/>
    <cellStyle name="20% - 강조색6 2" xfId="58"/>
    <cellStyle name="20% - 강조색6 3" xfId="57"/>
    <cellStyle name="40% - 강조색1" xfId="22" builtinId="31" customBuiltin="1"/>
    <cellStyle name="40% - 강조색1 2" xfId="60"/>
    <cellStyle name="40% - 강조색1 3" xfId="59"/>
    <cellStyle name="40% - 강조색2" xfId="26" builtinId="35" customBuiltin="1"/>
    <cellStyle name="40% - 강조색2 2" xfId="62"/>
    <cellStyle name="40% - 강조색2 3" xfId="61"/>
    <cellStyle name="40% - 강조색3" xfId="30" builtinId="39" customBuiltin="1"/>
    <cellStyle name="40% - 강조색3 2" xfId="64"/>
    <cellStyle name="40% - 강조색3 3" xfId="63"/>
    <cellStyle name="40% - 강조색4" xfId="34" builtinId="43" customBuiltin="1"/>
    <cellStyle name="40% - 강조색4 2" xfId="66"/>
    <cellStyle name="40% - 강조색4 3" xfId="65"/>
    <cellStyle name="40% - 강조색5" xfId="38" builtinId="47" customBuiltin="1"/>
    <cellStyle name="40% - 강조색5 2" xfId="68"/>
    <cellStyle name="40% - 강조색5 3" xfId="67"/>
    <cellStyle name="40% - 강조색6" xfId="42" builtinId="51" customBuiltin="1"/>
    <cellStyle name="40% - 강조색6 2" xfId="70"/>
    <cellStyle name="40% - 강조색6 3" xfId="69"/>
    <cellStyle name="60% - 강조색1" xfId="23" builtinId="32" customBuiltin="1"/>
    <cellStyle name="60% - 강조색1 2" xfId="72"/>
    <cellStyle name="60% - 강조색1 3" xfId="71"/>
    <cellStyle name="60% - 강조색2" xfId="27" builtinId="36" customBuiltin="1"/>
    <cellStyle name="60% - 강조색2 2" xfId="74"/>
    <cellStyle name="60% - 강조색2 3" xfId="73"/>
    <cellStyle name="60% - 강조색3" xfId="31" builtinId="40" customBuiltin="1"/>
    <cellStyle name="60% - 강조색3 2" xfId="76"/>
    <cellStyle name="60% - 강조색3 3" xfId="75"/>
    <cellStyle name="60% - 강조색4" xfId="35" builtinId="44" customBuiltin="1"/>
    <cellStyle name="60% - 강조색4 2" xfId="78"/>
    <cellStyle name="60% - 강조색4 3" xfId="77"/>
    <cellStyle name="60% - 강조색5" xfId="39" builtinId="48" customBuiltin="1"/>
    <cellStyle name="60% - 강조색5 2" xfId="80"/>
    <cellStyle name="60% - 강조색5 3" xfId="79"/>
    <cellStyle name="60% - 강조색6" xfId="43" builtinId="52" customBuiltin="1"/>
    <cellStyle name="60% - 강조색6 2" xfId="82"/>
    <cellStyle name="60% - 강조색6 3" xfId="81"/>
    <cellStyle name="강조색1" xfId="20" builtinId="29" customBuiltin="1"/>
    <cellStyle name="강조색1 2" xfId="84"/>
    <cellStyle name="강조색1 3" xfId="83"/>
    <cellStyle name="강조색2" xfId="24" builtinId="33" customBuiltin="1"/>
    <cellStyle name="강조색2 2" xfId="86"/>
    <cellStyle name="강조색2 3" xfId="85"/>
    <cellStyle name="강조색3" xfId="28" builtinId="37" customBuiltin="1"/>
    <cellStyle name="강조색3 2" xfId="88"/>
    <cellStyle name="강조색3 3" xfId="87"/>
    <cellStyle name="강조색4" xfId="32" builtinId="41" customBuiltin="1"/>
    <cellStyle name="강조색4 2" xfId="90"/>
    <cellStyle name="강조색4 3" xfId="89"/>
    <cellStyle name="강조색5" xfId="36" builtinId="45" customBuiltin="1"/>
    <cellStyle name="강조색5 2" xfId="92"/>
    <cellStyle name="강조색5 3" xfId="91"/>
    <cellStyle name="강조색6" xfId="40" builtinId="49" customBuiltin="1"/>
    <cellStyle name="강조색6 2" xfId="94"/>
    <cellStyle name="강조색6 3" xfId="93"/>
    <cellStyle name="경고문" xfId="16" builtinId="11" customBuiltin="1"/>
    <cellStyle name="경고문 2" xfId="96"/>
    <cellStyle name="경고문 3" xfId="95"/>
    <cellStyle name="계산" xfId="13" builtinId="22" customBuiltin="1"/>
    <cellStyle name="계산 2" xfId="98"/>
    <cellStyle name="계산 3" xfId="97"/>
    <cellStyle name="나쁨" xfId="9" builtinId="27" customBuiltin="1"/>
    <cellStyle name="나쁨 2" xfId="100"/>
    <cellStyle name="나쁨 3" xfId="99"/>
    <cellStyle name="메모" xfId="17" builtinId="10" customBuiltin="1"/>
    <cellStyle name="메모 2" xfId="102"/>
    <cellStyle name="메모 3" xfId="101"/>
    <cellStyle name="백분율" xfId="2" builtinId="5"/>
    <cellStyle name="보통" xfId="10" builtinId="28" customBuiltin="1"/>
    <cellStyle name="보통 2" xfId="104"/>
    <cellStyle name="보통 3" xfId="103"/>
    <cellStyle name="설명 텍스트" xfId="18" builtinId="53" customBuiltin="1"/>
    <cellStyle name="설명 텍스트 2" xfId="106"/>
    <cellStyle name="설명 텍스트 3" xfId="105"/>
    <cellStyle name="셀 확인" xfId="15" builtinId="23" customBuiltin="1"/>
    <cellStyle name="셀 확인 2" xfId="108"/>
    <cellStyle name="셀 확인 3" xfId="107"/>
    <cellStyle name="쉼표 [0]" xfId="1" builtinId="6"/>
    <cellStyle name="연결된 셀" xfId="14" builtinId="24" customBuiltin="1"/>
    <cellStyle name="연결된 셀 2" xfId="110"/>
    <cellStyle name="연결된 셀 3" xfId="109"/>
    <cellStyle name="요약" xfId="19" builtinId="25" customBuiltin="1"/>
    <cellStyle name="요약 2" xfId="112"/>
    <cellStyle name="요약 3" xfId="111"/>
    <cellStyle name="입력" xfId="11" builtinId="20" customBuiltin="1"/>
    <cellStyle name="입력 2" xfId="114"/>
    <cellStyle name="입력 3" xfId="113"/>
    <cellStyle name="제목" xfId="3" builtinId="15" customBuiltin="1"/>
    <cellStyle name="제목 1" xfId="4" builtinId="16" customBuiltin="1"/>
    <cellStyle name="제목 1 2" xfId="117"/>
    <cellStyle name="제목 1 3" xfId="116"/>
    <cellStyle name="제목 2" xfId="5" builtinId="17" customBuiltin="1"/>
    <cellStyle name="제목 2 2" xfId="119"/>
    <cellStyle name="제목 2 3" xfId="118"/>
    <cellStyle name="제목 3" xfId="6" builtinId="18" customBuiltin="1"/>
    <cellStyle name="제목 3 2" xfId="121"/>
    <cellStyle name="제목 3 3" xfId="120"/>
    <cellStyle name="제목 4" xfId="7" builtinId="19" customBuiltin="1"/>
    <cellStyle name="제목 4 2" xfId="123"/>
    <cellStyle name="제목 4 3" xfId="122"/>
    <cellStyle name="제목 5" xfId="124"/>
    <cellStyle name="제목 6" xfId="115"/>
    <cellStyle name="좋음" xfId="8" builtinId="26" customBuiltin="1"/>
    <cellStyle name="좋음 2" xfId="126"/>
    <cellStyle name="좋음 3" xfId="125"/>
    <cellStyle name="출력" xfId="12" builtinId="21" customBuiltin="1"/>
    <cellStyle name="출력 2" xfId="128"/>
    <cellStyle name="출력 3" xfId="127"/>
    <cellStyle name="표준" xfId="0" builtinId="0"/>
    <cellStyle name="표준 2" xfId="44"/>
    <cellStyle name="표준 2 2" xfId="45"/>
    <cellStyle name="표준 3" xfId="46"/>
  </cellStyles>
  <dxfs count="0"/>
  <tableStyles count="0" defaultTableStyle="TableStyleMedium2" defaultPivotStyle="PivotStyleLight16"/>
  <colors>
    <mruColors>
      <color rgb="FF0066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82"/>
  <sheetViews>
    <sheetView tabSelected="1" zoomScale="80" zoomScaleNormal="80" workbookViewId="0">
      <pane xSplit="5" ySplit="2" topLeftCell="F66" activePane="bottomRight" state="frozen"/>
      <selection pane="topRight" activeCell="G1" sqref="G1"/>
      <selection pane="bottomLeft" activeCell="A3" sqref="A3"/>
      <selection pane="bottomRight" activeCell="H75" sqref="H75"/>
    </sheetView>
  </sheetViews>
  <sheetFormatPr defaultColWidth="9" defaultRowHeight="16.5" customHeight="1" x14ac:dyDescent="0.45"/>
  <cols>
    <col min="1" max="1" width="3.58203125" style="134" customWidth="1"/>
    <col min="2" max="2" width="7.75" style="61" bestFit="1" customWidth="1"/>
    <col min="3" max="3" width="10.25" style="61" customWidth="1"/>
    <col min="4" max="5" width="7" style="61" customWidth="1"/>
    <col min="6" max="6" width="10.25" style="61" customWidth="1"/>
    <col min="7" max="7" width="13" style="61" customWidth="1"/>
    <col min="8" max="8" width="8.33203125" style="61" customWidth="1"/>
    <col min="9" max="9" width="10.08203125" style="61" customWidth="1"/>
    <col min="10" max="10" width="10.25" style="61" bestFit="1" customWidth="1"/>
    <col min="11" max="11" width="27.58203125" style="3" customWidth="1"/>
    <col min="12" max="12" width="9.08203125" style="61" customWidth="1"/>
    <col min="13" max="13" width="9.75" style="61" customWidth="1"/>
    <col min="14" max="14" width="29.08203125" style="61" customWidth="1"/>
    <col min="15" max="15" width="9.75" style="61" customWidth="1"/>
    <col min="16" max="16" width="7.33203125" style="61" customWidth="1"/>
    <col min="17" max="21" width="9" style="61"/>
    <col min="22" max="22" width="12.58203125" style="4" customWidth="1"/>
    <col min="23" max="16384" width="9" style="4"/>
  </cols>
  <sheetData>
    <row r="1" spans="1:23" s="131" customFormat="1" ht="16.5" customHeight="1" x14ac:dyDescent="0.45">
      <c r="A1" s="130" t="s">
        <v>20</v>
      </c>
      <c r="B1" s="75" t="s">
        <v>14</v>
      </c>
      <c r="C1" s="75" t="s">
        <v>15</v>
      </c>
      <c r="D1" s="75" t="s">
        <v>18</v>
      </c>
      <c r="E1" s="75" t="s">
        <v>46</v>
      </c>
      <c r="F1" s="76" t="s">
        <v>19</v>
      </c>
      <c r="G1" s="77" t="s">
        <v>16</v>
      </c>
      <c r="H1" s="78" t="s">
        <v>22</v>
      </c>
      <c r="I1" s="79" t="s">
        <v>26</v>
      </c>
      <c r="J1" s="76"/>
      <c r="K1" s="76"/>
      <c r="L1" s="80"/>
      <c r="M1" s="81" t="s">
        <v>27</v>
      </c>
      <c r="N1" s="76"/>
      <c r="O1" s="79" t="s">
        <v>36</v>
      </c>
      <c r="P1" s="76"/>
      <c r="Q1" s="79" t="s">
        <v>28</v>
      </c>
      <c r="R1" s="76"/>
      <c r="S1" s="80"/>
      <c r="T1" s="81" t="s">
        <v>125</v>
      </c>
      <c r="U1" s="77" t="s">
        <v>38</v>
      </c>
      <c r="V1" s="77" t="s">
        <v>30</v>
      </c>
    </row>
    <row r="2" spans="1:23" s="133" customFormat="1" ht="16.5" customHeight="1" x14ac:dyDescent="0.45">
      <c r="A2" s="130"/>
      <c r="B2" s="75"/>
      <c r="C2" s="75"/>
      <c r="D2" s="75"/>
      <c r="E2" s="75"/>
      <c r="F2" s="76"/>
      <c r="G2" s="77"/>
      <c r="H2" s="78"/>
      <c r="I2" s="63" t="s">
        <v>42</v>
      </c>
      <c r="J2" s="25" t="s">
        <v>23</v>
      </c>
      <c r="K2" s="25" t="s">
        <v>24</v>
      </c>
      <c r="L2" s="82" t="s">
        <v>17</v>
      </c>
      <c r="M2" s="83" t="s">
        <v>1021</v>
      </c>
      <c r="N2" s="84" t="s">
        <v>1022</v>
      </c>
      <c r="O2" s="83" t="s">
        <v>1021</v>
      </c>
      <c r="P2" s="85" t="s">
        <v>1022</v>
      </c>
      <c r="Q2" s="86" t="s">
        <v>25</v>
      </c>
      <c r="R2" s="84" t="s">
        <v>12</v>
      </c>
      <c r="S2" s="87" t="s">
        <v>29</v>
      </c>
      <c r="T2" s="132"/>
      <c r="U2" s="77"/>
      <c r="V2" s="77"/>
    </row>
    <row r="3" spans="1:23" ht="16.5" customHeight="1" x14ac:dyDescent="0.45">
      <c r="A3" s="134">
        <v>1</v>
      </c>
      <c r="B3" s="25">
        <v>1</v>
      </c>
      <c r="C3" s="36" t="s">
        <v>49</v>
      </c>
      <c r="D3" s="28">
        <v>2020</v>
      </c>
      <c r="E3" s="88" t="s">
        <v>123</v>
      </c>
      <c r="F3" s="1" t="s">
        <v>344</v>
      </c>
      <c r="G3" s="2" t="s">
        <v>654</v>
      </c>
      <c r="H3" s="7" t="s">
        <v>655</v>
      </c>
      <c r="I3" s="20" t="s">
        <v>656</v>
      </c>
      <c r="J3" s="1">
        <v>96</v>
      </c>
      <c r="K3" s="1" t="s">
        <v>657</v>
      </c>
      <c r="L3" s="11" t="s">
        <v>37</v>
      </c>
      <c r="M3" s="19" t="s">
        <v>147</v>
      </c>
      <c r="N3" s="1" t="s">
        <v>658</v>
      </c>
      <c r="O3" s="20" t="s">
        <v>670</v>
      </c>
      <c r="P3" s="1"/>
      <c r="Q3" s="20" t="s">
        <v>149</v>
      </c>
      <c r="R3" s="1" t="s">
        <v>41</v>
      </c>
      <c r="S3" s="71" t="s">
        <v>976</v>
      </c>
      <c r="T3" s="70" t="s">
        <v>970</v>
      </c>
      <c r="U3" s="5" t="s">
        <v>659</v>
      </c>
      <c r="V3" s="5" t="s">
        <v>670</v>
      </c>
    </row>
    <row r="4" spans="1:23" ht="16.5" customHeight="1" x14ac:dyDescent="0.45">
      <c r="A4" s="134">
        <v>2</v>
      </c>
      <c r="B4" s="25">
        <v>2</v>
      </c>
      <c r="C4" s="36" t="s">
        <v>50</v>
      </c>
      <c r="D4" s="28">
        <v>2020</v>
      </c>
      <c r="E4" s="88" t="s">
        <v>123</v>
      </c>
      <c r="F4" s="1" t="s">
        <v>569</v>
      </c>
      <c r="G4" s="2" t="s">
        <v>654</v>
      </c>
      <c r="H4" s="7" t="s">
        <v>660</v>
      </c>
      <c r="I4" s="20" t="s">
        <v>661</v>
      </c>
      <c r="J4" s="1">
        <v>221</v>
      </c>
      <c r="K4" s="1" t="s">
        <v>662</v>
      </c>
      <c r="L4" s="11"/>
      <c r="M4" s="19" t="s">
        <v>147</v>
      </c>
      <c r="N4" s="1" t="s">
        <v>663</v>
      </c>
      <c r="O4" s="20" t="s">
        <v>670</v>
      </c>
      <c r="P4" s="1"/>
      <c r="Q4" s="20" t="s">
        <v>149</v>
      </c>
      <c r="R4" s="1" t="s">
        <v>41</v>
      </c>
      <c r="S4" s="12" t="s">
        <v>150</v>
      </c>
      <c r="T4" s="70" t="s">
        <v>664</v>
      </c>
      <c r="U4" s="5" t="s">
        <v>665</v>
      </c>
      <c r="V4" s="5" t="s">
        <v>670</v>
      </c>
    </row>
    <row r="5" spans="1:23" ht="16.5" customHeight="1" x14ac:dyDescent="0.45">
      <c r="A5" s="134">
        <v>3</v>
      </c>
      <c r="B5" s="25">
        <v>3</v>
      </c>
      <c r="C5" s="36" t="s">
        <v>51</v>
      </c>
      <c r="D5" s="28">
        <v>2020</v>
      </c>
      <c r="E5" s="88" t="s">
        <v>123</v>
      </c>
      <c r="F5" s="1" t="s">
        <v>612</v>
      </c>
      <c r="G5" s="2" t="s">
        <v>654</v>
      </c>
      <c r="H5" s="7" t="s">
        <v>666</v>
      </c>
      <c r="I5" s="20" t="s">
        <v>667</v>
      </c>
      <c r="J5" s="1">
        <v>199</v>
      </c>
      <c r="K5" s="1" t="s">
        <v>668</v>
      </c>
      <c r="L5" s="11" t="s">
        <v>670</v>
      </c>
      <c r="M5" s="19" t="s">
        <v>147</v>
      </c>
      <c r="N5" s="50" t="s">
        <v>1274</v>
      </c>
      <c r="O5" s="20" t="s">
        <v>670</v>
      </c>
      <c r="P5" s="1"/>
      <c r="Q5" s="20" t="s">
        <v>149</v>
      </c>
      <c r="R5" s="1" t="s">
        <v>41</v>
      </c>
      <c r="S5" s="12" t="s">
        <v>240</v>
      </c>
      <c r="T5" s="70" t="s">
        <v>669</v>
      </c>
      <c r="U5" s="5" t="s">
        <v>670</v>
      </c>
      <c r="V5" s="5" t="s">
        <v>670</v>
      </c>
    </row>
    <row r="6" spans="1:23" ht="16.5" customHeight="1" x14ac:dyDescent="0.45">
      <c r="A6" s="134">
        <v>4</v>
      </c>
      <c r="B6" s="25">
        <v>4</v>
      </c>
      <c r="C6" s="36" t="s">
        <v>197</v>
      </c>
      <c r="D6" s="28">
        <v>2020</v>
      </c>
      <c r="E6" s="88" t="s">
        <v>124</v>
      </c>
      <c r="F6" s="1" t="s">
        <v>181</v>
      </c>
      <c r="G6" s="1" t="s">
        <v>178</v>
      </c>
      <c r="H6" s="7" t="s">
        <v>179</v>
      </c>
      <c r="I6" s="20" t="s">
        <v>183</v>
      </c>
      <c r="J6" s="1">
        <v>190</v>
      </c>
      <c r="K6" s="1" t="s">
        <v>182</v>
      </c>
      <c r="L6" s="11" t="s">
        <v>575</v>
      </c>
      <c r="M6" s="18" t="s">
        <v>184</v>
      </c>
      <c r="N6" s="1" t="s">
        <v>187</v>
      </c>
      <c r="O6" s="20" t="s">
        <v>180</v>
      </c>
      <c r="P6" s="1"/>
      <c r="Q6" s="20" t="s">
        <v>190</v>
      </c>
      <c r="R6" s="1" t="s">
        <v>189</v>
      </c>
      <c r="S6" s="12" t="s">
        <v>188</v>
      </c>
      <c r="T6" s="70" t="s">
        <v>192</v>
      </c>
      <c r="U6" s="5" t="s">
        <v>191</v>
      </c>
      <c r="V6" s="5" t="s">
        <v>180</v>
      </c>
    </row>
    <row r="7" spans="1:23" ht="16.5" customHeight="1" x14ac:dyDescent="0.45">
      <c r="A7" s="134">
        <v>5</v>
      </c>
      <c r="B7" s="25">
        <v>5</v>
      </c>
      <c r="C7" s="36" t="s">
        <v>53</v>
      </c>
      <c r="D7" s="28">
        <v>2020</v>
      </c>
      <c r="E7" s="88" t="s">
        <v>124</v>
      </c>
      <c r="F7" s="1" t="s">
        <v>199</v>
      </c>
      <c r="G7" s="1" t="s">
        <v>178</v>
      </c>
      <c r="H7" s="7" t="s">
        <v>198</v>
      </c>
      <c r="I7" s="20" t="s">
        <v>221</v>
      </c>
      <c r="J7" s="1">
        <v>194</v>
      </c>
      <c r="K7" s="1" t="s">
        <v>200</v>
      </c>
      <c r="L7" s="11" t="s">
        <v>575</v>
      </c>
      <c r="M7" s="18" t="s">
        <v>203</v>
      </c>
      <c r="N7" s="1" t="s">
        <v>204</v>
      </c>
      <c r="O7" s="72" t="s">
        <v>205</v>
      </c>
      <c r="P7" s="1" t="s">
        <v>180</v>
      </c>
      <c r="Q7" s="20" t="s">
        <v>190</v>
      </c>
      <c r="R7" s="1" t="s">
        <v>207</v>
      </c>
      <c r="S7" s="12" t="s">
        <v>875</v>
      </c>
      <c r="T7" s="70" t="s">
        <v>218</v>
      </c>
      <c r="U7" s="5" t="s">
        <v>217</v>
      </c>
      <c r="V7" s="5" t="s">
        <v>180</v>
      </c>
    </row>
    <row r="8" spans="1:23" ht="16.5" customHeight="1" x14ac:dyDescent="0.45">
      <c r="A8" s="134">
        <v>6</v>
      </c>
      <c r="B8" s="25">
        <v>6</v>
      </c>
      <c r="C8" s="36" t="s">
        <v>54</v>
      </c>
      <c r="D8" s="28">
        <v>2020</v>
      </c>
      <c r="E8" s="88" t="s">
        <v>123</v>
      </c>
      <c r="F8" s="1" t="s">
        <v>311</v>
      </c>
      <c r="G8" s="2" t="s">
        <v>654</v>
      </c>
      <c r="H8" s="7" t="s">
        <v>671</v>
      </c>
      <c r="I8" s="20" t="s">
        <v>672</v>
      </c>
      <c r="J8" s="1">
        <v>142</v>
      </c>
      <c r="K8" s="1" t="s">
        <v>673</v>
      </c>
      <c r="L8" s="11" t="s">
        <v>674</v>
      </c>
      <c r="M8" s="18" t="s">
        <v>147</v>
      </c>
      <c r="N8" s="1" t="s">
        <v>675</v>
      </c>
      <c r="O8" s="20" t="s">
        <v>977</v>
      </c>
      <c r="P8" s="1" t="s">
        <v>970</v>
      </c>
      <c r="Q8" s="20" t="s">
        <v>676</v>
      </c>
      <c r="R8" s="1" t="s">
        <v>41</v>
      </c>
      <c r="S8" s="12" t="s">
        <v>240</v>
      </c>
      <c r="T8" s="70" t="s">
        <v>677</v>
      </c>
      <c r="U8" s="5" t="s">
        <v>678</v>
      </c>
      <c r="V8" s="5" t="s">
        <v>670</v>
      </c>
    </row>
    <row r="9" spans="1:23" ht="16.5" customHeight="1" x14ac:dyDescent="0.45">
      <c r="A9" s="134">
        <v>7</v>
      </c>
      <c r="B9" s="25">
        <v>9</v>
      </c>
      <c r="C9" s="36" t="s">
        <v>55</v>
      </c>
      <c r="D9" s="28">
        <v>2020</v>
      </c>
      <c r="E9" s="88" t="s">
        <v>123</v>
      </c>
      <c r="F9" s="1" t="s">
        <v>311</v>
      </c>
      <c r="G9" s="2" t="s">
        <v>654</v>
      </c>
      <c r="H9" s="7" t="s">
        <v>679</v>
      </c>
      <c r="I9" s="20" t="s">
        <v>670</v>
      </c>
      <c r="J9" s="1">
        <v>211</v>
      </c>
      <c r="K9" s="1" t="s">
        <v>680</v>
      </c>
      <c r="L9" s="11" t="s">
        <v>670</v>
      </c>
      <c r="M9" s="18" t="s">
        <v>147</v>
      </c>
      <c r="N9" s="1" t="s">
        <v>1283</v>
      </c>
      <c r="O9" s="20" t="s">
        <v>670</v>
      </c>
      <c r="P9" s="1"/>
      <c r="Q9" s="21" t="s">
        <v>751</v>
      </c>
      <c r="R9" s="2" t="s">
        <v>41</v>
      </c>
      <c r="S9" s="12" t="s">
        <v>682</v>
      </c>
      <c r="T9" s="70" t="s">
        <v>683</v>
      </c>
      <c r="U9" s="5" t="s">
        <v>684</v>
      </c>
      <c r="V9" s="5" t="s">
        <v>685</v>
      </c>
      <c r="W9" s="4" t="s">
        <v>1279</v>
      </c>
    </row>
    <row r="10" spans="1:23" ht="16.5" customHeight="1" x14ac:dyDescent="0.45">
      <c r="A10" s="134">
        <v>8</v>
      </c>
      <c r="B10" s="25">
        <v>10</v>
      </c>
      <c r="C10" s="36" t="s">
        <v>56</v>
      </c>
      <c r="D10" s="28">
        <v>2020</v>
      </c>
      <c r="E10" s="88" t="s">
        <v>123</v>
      </c>
      <c r="F10" s="1" t="s">
        <v>330</v>
      </c>
      <c r="G10" s="2" t="s">
        <v>654</v>
      </c>
      <c r="H10" s="7" t="s">
        <v>686</v>
      </c>
      <c r="I10" s="20" t="s">
        <v>687</v>
      </c>
      <c r="J10" s="1">
        <v>380</v>
      </c>
      <c r="K10" s="1" t="s">
        <v>688</v>
      </c>
      <c r="L10" s="11" t="s">
        <v>689</v>
      </c>
      <c r="M10" s="18" t="s">
        <v>147</v>
      </c>
      <c r="N10" s="1" t="s">
        <v>690</v>
      </c>
      <c r="O10" s="20" t="s">
        <v>670</v>
      </c>
      <c r="P10" s="1"/>
      <c r="Q10" s="20" t="s">
        <v>190</v>
      </c>
      <c r="R10" s="2" t="s">
        <v>41</v>
      </c>
      <c r="S10" s="12" t="s">
        <v>691</v>
      </c>
      <c r="T10" s="70" t="s">
        <v>692</v>
      </c>
      <c r="U10" s="5" t="s">
        <v>693</v>
      </c>
      <c r="V10" s="5" t="s">
        <v>670</v>
      </c>
      <c r="W10" s="4" t="s">
        <v>1279</v>
      </c>
    </row>
    <row r="11" spans="1:23" ht="16.5" customHeight="1" x14ac:dyDescent="0.45">
      <c r="A11" s="134">
        <v>9</v>
      </c>
      <c r="B11" s="25">
        <v>11</v>
      </c>
      <c r="C11" s="36" t="s">
        <v>57</v>
      </c>
      <c r="D11" s="28">
        <v>2020</v>
      </c>
      <c r="E11" s="88" t="s">
        <v>123</v>
      </c>
      <c r="F11" s="1" t="s">
        <v>311</v>
      </c>
      <c r="G11" s="2" t="s">
        <v>654</v>
      </c>
      <c r="H11" s="7" t="s">
        <v>694</v>
      </c>
      <c r="I11" s="20" t="s">
        <v>670</v>
      </c>
      <c r="J11" s="1">
        <v>210</v>
      </c>
      <c r="K11" s="1" t="s">
        <v>695</v>
      </c>
      <c r="L11" s="11" t="s">
        <v>696</v>
      </c>
      <c r="M11" s="18" t="s">
        <v>147</v>
      </c>
      <c r="N11" s="1" t="s">
        <v>690</v>
      </c>
      <c r="O11" s="20" t="s">
        <v>670</v>
      </c>
      <c r="P11" s="1"/>
      <c r="Q11" s="20" t="s">
        <v>190</v>
      </c>
      <c r="R11" s="1" t="s">
        <v>41</v>
      </c>
      <c r="S11" s="12" t="s">
        <v>240</v>
      </c>
      <c r="T11" s="70" t="s">
        <v>697</v>
      </c>
      <c r="U11" s="5" t="s">
        <v>698</v>
      </c>
      <c r="V11" s="5" t="s">
        <v>670</v>
      </c>
      <c r="W11" s="4" t="s">
        <v>1279</v>
      </c>
    </row>
    <row r="12" spans="1:23" ht="16.5" customHeight="1" x14ac:dyDescent="0.45">
      <c r="A12" s="134">
        <v>10</v>
      </c>
      <c r="B12" s="25">
        <v>12</v>
      </c>
      <c r="C12" s="36" t="s">
        <v>58</v>
      </c>
      <c r="D12" s="28">
        <v>2020</v>
      </c>
      <c r="E12" s="88" t="s">
        <v>123</v>
      </c>
      <c r="F12" s="1" t="s">
        <v>359</v>
      </c>
      <c r="G12" s="2" t="s">
        <v>654</v>
      </c>
      <c r="H12" s="17" t="s">
        <v>699</v>
      </c>
      <c r="I12" s="21" t="s">
        <v>670</v>
      </c>
      <c r="J12" s="2">
        <v>237</v>
      </c>
      <c r="K12" s="2" t="s">
        <v>700</v>
      </c>
      <c r="L12" s="12" t="s">
        <v>701</v>
      </c>
      <c r="M12" s="18" t="s">
        <v>147</v>
      </c>
      <c r="N12" s="2" t="s">
        <v>762</v>
      </c>
      <c r="O12" s="21" t="s">
        <v>670</v>
      </c>
      <c r="P12" s="2"/>
      <c r="Q12" s="20" t="s">
        <v>190</v>
      </c>
      <c r="R12" s="2" t="s">
        <v>702</v>
      </c>
      <c r="S12" s="12" t="s">
        <v>240</v>
      </c>
      <c r="T12" s="70" t="s">
        <v>703</v>
      </c>
      <c r="U12" s="5" t="s">
        <v>704</v>
      </c>
      <c r="V12" s="5" t="s">
        <v>670</v>
      </c>
      <c r="W12" s="4" t="s">
        <v>1279</v>
      </c>
    </row>
    <row r="13" spans="1:23" ht="16.5" customHeight="1" x14ac:dyDescent="0.45">
      <c r="A13" s="134">
        <v>11</v>
      </c>
      <c r="B13" s="25">
        <v>13</v>
      </c>
      <c r="C13" s="36" t="s">
        <v>59</v>
      </c>
      <c r="D13" s="28">
        <v>2020</v>
      </c>
      <c r="E13" s="88" t="s">
        <v>123</v>
      </c>
      <c r="F13" s="1" t="s">
        <v>705</v>
      </c>
      <c r="G13" s="2" t="s">
        <v>654</v>
      </c>
      <c r="H13" s="7" t="s">
        <v>706</v>
      </c>
      <c r="I13" s="20" t="s">
        <v>670</v>
      </c>
      <c r="J13" s="1">
        <v>240</v>
      </c>
      <c r="K13" s="1" t="s">
        <v>707</v>
      </c>
      <c r="L13" s="11" t="s">
        <v>708</v>
      </c>
      <c r="M13" s="18" t="s">
        <v>147</v>
      </c>
      <c r="N13" s="1" t="s">
        <v>709</v>
      </c>
      <c r="O13" s="20" t="s">
        <v>670</v>
      </c>
      <c r="P13" s="1"/>
      <c r="Q13" s="20" t="s">
        <v>190</v>
      </c>
      <c r="R13" s="1" t="s">
        <v>710</v>
      </c>
      <c r="S13" s="12" t="s">
        <v>711</v>
      </c>
      <c r="T13" s="70" t="s">
        <v>712</v>
      </c>
      <c r="U13" s="5" t="s">
        <v>713</v>
      </c>
      <c r="V13" s="5" t="s">
        <v>714</v>
      </c>
      <c r="W13" s="4" t="s">
        <v>1279</v>
      </c>
    </row>
    <row r="14" spans="1:23" ht="16.5" customHeight="1" x14ac:dyDescent="0.45">
      <c r="A14" s="134">
        <v>12</v>
      </c>
      <c r="B14" s="25">
        <v>15</v>
      </c>
      <c r="C14" s="36" t="s">
        <v>60</v>
      </c>
      <c r="D14" s="28">
        <v>2019</v>
      </c>
      <c r="E14" s="88" t="s">
        <v>123</v>
      </c>
      <c r="F14" s="1" t="s">
        <v>359</v>
      </c>
      <c r="G14" s="2" t="s">
        <v>654</v>
      </c>
      <c r="H14" s="17" t="s">
        <v>716</v>
      </c>
      <c r="I14" s="21" t="s">
        <v>717</v>
      </c>
      <c r="J14" s="2">
        <v>55</v>
      </c>
      <c r="K14" s="2" t="s">
        <v>718</v>
      </c>
      <c r="L14" s="12" t="s">
        <v>719</v>
      </c>
      <c r="M14" s="19" t="s">
        <v>147</v>
      </c>
      <c r="N14" s="2" t="s">
        <v>663</v>
      </c>
      <c r="O14" s="21" t="s">
        <v>670</v>
      </c>
      <c r="P14" s="2"/>
      <c r="Q14" s="21" t="s">
        <v>681</v>
      </c>
      <c r="R14" s="2" t="s">
        <v>41</v>
      </c>
      <c r="S14" s="12" t="s">
        <v>240</v>
      </c>
      <c r="T14" s="70" t="s">
        <v>720</v>
      </c>
      <c r="U14" s="5" t="s">
        <v>721</v>
      </c>
      <c r="V14" s="5" t="s">
        <v>37</v>
      </c>
      <c r="W14" s="4" t="s">
        <v>1279</v>
      </c>
    </row>
    <row r="15" spans="1:23" ht="16.5" customHeight="1" x14ac:dyDescent="0.45">
      <c r="A15" s="134">
        <v>13</v>
      </c>
      <c r="B15" s="25">
        <v>16</v>
      </c>
      <c r="C15" s="36" t="s">
        <v>61</v>
      </c>
      <c r="D15" s="28">
        <v>2019</v>
      </c>
      <c r="E15" s="88" t="s">
        <v>123</v>
      </c>
      <c r="F15" s="1" t="s">
        <v>722</v>
      </c>
      <c r="G15" s="2" t="s">
        <v>654</v>
      </c>
      <c r="H15" s="7" t="s">
        <v>723</v>
      </c>
      <c r="I15" s="20" t="s">
        <v>724</v>
      </c>
      <c r="J15" s="1">
        <v>1050</v>
      </c>
      <c r="K15" s="48" t="s">
        <v>725</v>
      </c>
      <c r="L15" s="11"/>
      <c r="M15" s="19" t="s">
        <v>147</v>
      </c>
      <c r="N15" s="1" t="s">
        <v>1139</v>
      </c>
      <c r="O15" s="20" t="s">
        <v>670</v>
      </c>
      <c r="P15" s="1"/>
      <c r="Q15" s="20" t="s">
        <v>726</v>
      </c>
      <c r="R15" s="2" t="s">
        <v>41</v>
      </c>
      <c r="S15" s="73" t="s">
        <v>978</v>
      </c>
      <c r="T15" s="70" t="s">
        <v>727</v>
      </c>
      <c r="U15" s="5" t="s">
        <v>728</v>
      </c>
      <c r="V15" s="5" t="s">
        <v>670</v>
      </c>
      <c r="W15" s="4" t="s">
        <v>1279</v>
      </c>
    </row>
    <row r="16" spans="1:23" ht="16.5" customHeight="1" x14ac:dyDescent="0.45">
      <c r="A16" s="134">
        <v>14</v>
      </c>
      <c r="B16" s="25">
        <v>17</v>
      </c>
      <c r="C16" s="36" t="s">
        <v>62</v>
      </c>
      <c r="D16" s="28">
        <v>2019</v>
      </c>
      <c r="E16" s="88" t="s">
        <v>123</v>
      </c>
      <c r="F16" s="1" t="s">
        <v>142</v>
      </c>
      <c r="G16" s="2" t="s">
        <v>654</v>
      </c>
      <c r="H16" s="7" t="s">
        <v>729</v>
      </c>
      <c r="I16" s="11" t="s">
        <v>730</v>
      </c>
      <c r="J16" s="1">
        <v>97</v>
      </c>
      <c r="K16" s="1" t="s">
        <v>731</v>
      </c>
      <c r="L16" s="11"/>
      <c r="M16" s="19" t="s">
        <v>147</v>
      </c>
      <c r="N16" s="2" t="s">
        <v>663</v>
      </c>
      <c r="O16" s="20" t="s">
        <v>670</v>
      </c>
      <c r="P16" s="1"/>
      <c r="Q16" s="20" t="s">
        <v>726</v>
      </c>
      <c r="R16" s="2" t="s">
        <v>41</v>
      </c>
      <c r="S16" s="12" t="s">
        <v>691</v>
      </c>
      <c r="T16" s="70" t="s">
        <v>732</v>
      </c>
      <c r="U16" s="5" t="s">
        <v>733</v>
      </c>
      <c r="V16" s="5" t="s">
        <v>734</v>
      </c>
      <c r="W16" s="4" t="s">
        <v>1279</v>
      </c>
    </row>
    <row r="17" spans="1:23" ht="16.5" customHeight="1" x14ac:dyDescent="0.45">
      <c r="A17" s="134">
        <v>15</v>
      </c>
      <c r="B17" s="25">
        <v>18</v>
      </c>
      <c r="C17" s="36" t="s">
        <v>63</v>
      </c>
      <c r="D17" s="28">
        <v>2019</v>
      </c>
      <c r="E17" s="88" t="s">
        <v>123</v>
      </c>
      <c r="F17" s="1" t="s">
        <v>612</v>
      </c>
      <c r="G17" s="2" t="s">
        <v>654</v>
      </c>
      <c r="H17" s="7" t="s">
        <v>735</v>
      </c>
      <c r="I17" s="20" t="s">
        <v>670</v>
      </c>
      <c r="J17" s="1">
        <v>99</v>
      </c>
      <c r="K17" s="1" t="s">
        <v>736</v>
      </c>
      <c r="L17" s="11" t="s">
        <v>737</v>
      </c>
      <c r="M17" s="19" t="s">
        <v>147</v>
      </c>
      <c r="N17" s="2" t="s">
        <v>663</v>
      </c>
      <c r="O17" s="20" t="s">
        <v>670</v>
      </c>
      <c r="P17" s="1"/>
      <c r="Q17" s="20" t="s">
        <v>190</v>
      </c>
      <c r="R17" s="2" t="s">
        <v>41</v>
      </c>
      <c r="S17" s="12" t="s">
        <v>240</v>
      </c>
      <c r="T17" s="70" t="s">
        <v>738</v>
      </c>
      <c r="U17" s="5" t="s">
        <v>739</v>
      </c>
      <c r="V17" s="5" t="s">
        <v>670</v>
      </c>
      <c r="W17" s="4" t="s">
        <v>1279</v>
      </c>
    </row>
    <row r="18" spans="1:23" ht="16.5" customHeight="1" x14ac:dyDescent="0.45">
      <c r="A18" s="134">
        <v>16</v>
      </c>
      <c r="B18" s="25">
        <v>19</v>
      </c>
      <c r="C18" s="36" t="s">
        <v>64</v>
      </c>
      <c r="D18" s="28">
        <v>2019</v>
      </c>
      <c r="E18" s="88" t="s">
        <v>123</v>
      </c>
      <c r="F18" s="1" t="s">
        <v>740</v>
      </c>
      <c r="G18" s="2" t="s">
        <v>654</v>
      </c>
      <c r="H18" s="17" t="s">
        <v>741</v>
      </c>
      <c r="I18" s="21" t="s">
        <v>742</v>
      </c>
      <c r="J18" s="2">
        <v>120</v>
      </c>
      <c r="K18" s="2" t="s">
        <v>743</v>
      </c>
      <c r="L18" s="12" t="s">
        <v>744</v>
      </c>
      <c r="M18" s="19" t="s">
        <v>147</v>
      </c>
      <c r="N18" s="2" t="s">
        <v>1284</v>
      </c>
      <c r="O18" s="21" t="s">
        <v>670</v>
      </c>
      <c r="P18" s="2"/>
      <c r="Q18" s="20" t="s">
        <v>190</v>
      </c>
      <c r="R18" s="2" t="s">
        <v>41</v>
      </c>
      <c r="S18" s="12" t="s">
        <v>691</v>
      </c>
      <c r="T18" s="70" t="s">
        <v>745</v>
      </c>
      <c r="U18" s="5" t="s">
        <v>746</v>
      </c>
      <c r="V18" s="5" t="s">
        <v>670</v>
      </c>
      <c r="W18" s="4" t="s">
        <v>1279</v>
      </c>
    </row>
    <row r="19" spans="1:23" ht="16.5" customHeight="1" x14ac:dyDescent="0.45">
      <c r="A19" s="134">
        <v>17</v>
      </c>
      <c r="B19" s="25">
        <v>21</v>
      </c>
      <c r="C19" s="36" t="s">
        <v>65</v>
      </c>
      <c r="D19" s="28">
        <v>2019</v>
      </c>
      <c r="E19" s="88" t="s">
        <v>123</v>
      </c>
      <c r="F19" s="1" t="s">
        <v>311</v>
      </c>
      <c r="G19" s="2" t="s">
        <v>654</v>
      </c>
      <c r="H19" s="7" t="s">
        <v>747</v>
      </c>
      <c r="I19" s="20" t="s">
        <v>748</v>
      </c>
      <c r="J19" s="1">
        <v>177</v>
      </c>
      <c r="K19" s="1" t="s">
        <v>749</v>
      </c>
      <c r="L19" s="11" t="s">
        <v>750</v>
      </c>
      <c r="M19" s="19" t="s">
        <v>147</v>
      </c>
      <c r="N19" s="2" t="s">
        <v>663</v>
      </c>
      <c r="O19" s="20" t="s">
        <v>670</v>
      </c>
      <c r="P19" s="1"/>
      <c r="Q19" s="20" t="s">
        <v>751</v>
      </c>
      <c r="R19" s="2" t="s">
        <v>41</v>
      </c>
      <c r="S19" s="12" t="s">
        <v>752</v>
      </c>
      <c r="T19" s="70" t="s">
        <v>753</v>
      </c>
      <c r="U19" s="5" t="s">
        <v>754</v>
      </c>
      <c r="V19" s="5" t="s">
        <v>755</v>
      </c>
      <c r="W19" s="4" t="s">
        <v>1279</v>
      </c>
    </row>
    <row r="20" spans="1:23" ht="16.5" customHeight="1" x14ac:dyDescent="0.45">
      <c r="A20" s="134">
        <v>18</v>
      </c>
      <c r="B20" s="25">
        <v>23</v>
      </c>
      <c r="C20" s="36" t="s">
        <v>66</v>
      </c>
      <c r="D20" s="28">
        <v>2018</v>
      </c>
      <c r="E20" s="88" t="s">
        <v>123</v>
      </c>
      <c r="F20" s="1" t="s">
        <v>612</v>
      </c>
      <c r="G20" s="2" t="s">
        <v>654</v>
      </c>
      <c r="H20" s="17" t="s">
        <v>756</v>
      </c>
      <c r="I20" s="21" t="s">
        <v>757</v>
      </c>
      <c r="J20" s="2">
        <v>161</v>
      </c>
      <c r="K20" s="2" t="s">
        <v>1129</v>
      </c>
      <c r="L20" s="12" t="s">
        <v>758</v>
      </c>
      <c r="M20" s="19" t="s">
        <v>147</v>
      </c>
      <c r="N20" s="2" t="s">
        <v>663</v>
      </c>
      <c r="O20" s="21" t="s">
        <v>670</v>
      </c>
      <c r="P20" s="2"/>
      <c r="Q20" s="20" t="s">
        <v>190</v>
      </c>
      <c r="R20" s="2" t="s">
        <v>41</v>
      </c>
      <c r="S20" s="12" t="s">
        <v>759</v>
      </c>
      <c r="T20" s="70" t="s">
        <v>760</v>
      </c>
      <c r="U20" s="5" t="s">
        <v>761</v>
      </c>
      <c r="V20" s="5" t="s">
        <v>670</v>
      </c>
      <c r="W20" s="4" t="s">
        <v>1279</v>
      </c>
    </row>
    <row r="21" spans="1:23" ht="16.5" customHeight="1" x14ac:dyDescent="0.45">
      <c r="A21" s="134">
        <v>19</v>
      </c>
      <c r="B21" s="25">
        <v>26</v>
      </c>
      <c r="C21" s="36" t="s">
        <v>67</v>
      </c>
      <c r="D21" s="28">
        <v>2018</v>
      </c>
      <c r="E21" s="88" t="s">
        <v>123</v>
      </c>
      <c r="F21" s="1" t="s">
        <v>763</v>
      </c>
      <c r="G21" s="2" t="s">
        <v>654</v>
      </c>
      <c r="H21" s="7" t="s">
        <v>764</v>
      </c>
      <c r="I21" s="20" t="s">
        <v>765</v>
      </c>
      <c r="J21" s="1">
        <v>275</v>
      </c>
      <c r="K21" s="1" t="s">
        <v>766</v>
      </c>
      <c r="L21" s="11" t="s">
        <v>670</v>
      </c>
      <c r="M21" s="19" t="s">
        <v>147</v>
      </c>
      <c r="N21" s="2" t="s">
        <v>663</v>
      </c>
      <c r="O21" s="20" t="s">
        <v>670</v>
      </c>
      <c r="P21" s="1"/>
      <c r="Q21" s="20" t="s">
        <v>190</v>
      </c>
      <c r="R21" s="2" t="s">
        <v>41</v>
      </c>
      <c r="S21" s="12" t="s">
        <v>971</v>
      </c>
      <c r="T21" s="70" t="s">
        <v>767</v>
      </c>
      <c r="U21" s="5" t="s">
        <v>768</v>
      </c>
      <c r="V21" s="5" t="s">
        <v>670</v>
      </c>
      <c r="W21" s="4" t="s">
        <v>1279</v>
      </c>
    </row>
    <row r="22" spans="1:23" ht="16.5" customHeight="1" x14ac:dyDescent="0.45">
      <c r="A22" s="134">
        <v>20</v>
      </c>
      <c r="B22" s="25">
        <v>28</v>
      </c>
      <c r="C22" s="36" t="s">
        <v>177</v>
      </c>
      <c r="D22" s="28">
        <v>2018</v>
      </c>
      <c r="E22" s="88" t="s">
        <v>123</v>
      </c>
      <c r="F22" s="1" t="s">
        <v>142</v>
      </c>
      <c r="G22" s="1" t="s">
        <v>143</v>
      </c>
      <c r="H22" s="7" t="s">
        <v>157</v>
      </c>
      <c r="I22" s="20" t="s">
        <v>145</v>
      </c>
      <c r="J22" s="1">
        <v>367</v>
      </c>
      <c r="K22" s="1" t="s">
        <v>645</v>
      </c>
      <c r="L22" s="11" t="s">
        <v>145</v>
      </c>
      <c r="M22" s="18" t="s">
        <v>147</v>
      </c>
      <c r="N22" s="1" t="s">
        <v>146</v>
      </c>
      <c r="O22" s="20" t="s">
        <v>145</v>
      </c>
      <c r="P22" s="1"/>
      <c r="Q22" s="20" t="s">
        <v>149</v>
      </c>
      <c r="R22" s="1" t="s">
        <v>148</v>
      </c>
      <c r="S22" s="12" t="s">
        <v>150</v>
      </c>
      <c r="T22" s="70" t="s">
        <v>144</v>
      </c>
      <c r="U22" s="5" t="s">
        <v>156</v>
      </c>
      <c r="V22" s="5" t="s">
        <v>145</v>
      </c>
      <c r="W22" s="4" t="s">
        <v>1279</v>
      </c>
    </row>
    <row r="23" spans="1:23" ht="16.5" customHeight="1" x14ac:dyDescent="0.45">
      <c r="A23" s="134">
        <v>21</v>
      </c>
      <c r="B23" s="25">
        <v>30</v>
      </c>
      <c r="C23" s="36" t="s">
        <v>69</v>
      </c>
      <c r="D23" s="28">
        <v>2017</v>
      </c>
      <c r="E23" s="88" t="s">
        <v>123</v>
      </c>
      <c r="F23" s="1" t="s">
        <v>222</v>
      </c>
      <c r="G23" s="1" t="s">
        <v>178</v>
      </c>
      <c r="H23" s="7" t="s">
        <v>223</v>
      </c>
      <c r="I23" s="20" t="s">
        <v>180</v>
      </c>
      <c r="J23" s="1">
        <v>208</v>
      </c>
      <c r="K23" s="1" t="s">
        <v>229</v>
      </c>
      <c r="L23" s="11" t="s">
        <v>180</v>
      </c>
      <c r="M23" s="18" t="s">
        <v>147</v>
      </c>
      <c r="N23" s="1" t="s">
        <v>224</v>
      </c>
      <c r="O23" s="20" t="s">
        <v>180</v>
      </c>
      <c r="P23" s="1"/>
      <c r="Q23" s="20" t="s">
        <v>190</v>
      </c>
      <c r="R23" s="1" t="s">
        <v>189</v>
      </c>
      <c r="S23" s="12" t="s">
        <v>225</v>
      </c>
      <c r="T23" s="70" t="s">
        <v>226</v>
      </c>
      <c r="U23" s="5" t="s">
        <v>227</v>
      </c>
      <c r="V23" s="5" t="s">
        <v>180</v>
      </c>
      <c r="W23" s="4" t="s">
        <v>1279</v>
      </c>
    </row>
    <row r="24" spans="1:23" ht="16.5" customHeight="1" x14ac:dyDescent="0.45">
      <c r="A24" s="134">
        <v>22</v>
      </c>
      <c r="B24" s="25">
        <v>31</v>
      </c>
      <c r="C24" s="36" t="s">
        <v>70</v>
      </c>
      <c r="D24" s="28">
        <v>2017</v>
      </c>
      <c r="E24" s="88" t="s">
        <v>123</v>
      </c>
      <c r="F24" s="1" t="s">
        <v>234</v>
      </c>
      <c r="G24" s="1" t="s">
        <v>243</v>
      </c>
      <c r="H24" s="7" t="s">
        <v>235</v>
      </c>
      <c r="I24" s="20" t="s">
        <v>180</v>
      </c>
      <c r="J24" s="1">
        <v>70</v>
      </c>
      <c r="K24" s="1" t="s">
        <v>236</v>
      </c>
      <c r="L24" s="11" t="s">
        <v>180</v>
      </c>
      <c r="M24" s="18" t="s">
        <v>147</v>
      </c>
      <c r="N24" s="1" t="s">
        <v>237</v>
      </c>
      <c r="O24" s="20" t="s">
        <v>180</v>
      </c>
      <c r="P24" s="1"/>
      <c r="Q24" s="20" t="s">
        <v>260</v>
      </c>
      <c r="R24" s="1" t="s">
        <v>189</v>
      </c>
      <c r="S24" s="12" t="s">
        <v>238</v>
      </c>
      <c r="T24" s="70" t="s">
        <v>242</v>
      </c>
      <c r="U24" s="5" t="s">
        <v>241</v>
      </c>
      <c r="V24" s="5" t="s">
        <v>180</v>
      </c>
      <c r="W24" s="4" t="s">
        <v>1279</v>
      </c>
    </row>
    <row r="25" spans="1:23" ht="16.5" customHeight="1" x14ac:dyDescent="0.45">
      <c r="A25" s="134">
        <v>23</v>
      </c>
      <c r="B25" s="25">
        <v>32</v>
      </c>
      <c r="C25" s="36" t="s">
        <v>255</v>
      </c>
      <c r="D25" s="28">
        <v>2017</v>
      </c>
      <c r="E25" s="88" t="s">
        <v>123</v>
      </c>
      <c r="F25" s="1" t="s">
        <v>253</v>
      </c>
      <c r="G25" s="1" t="s">
        <v>254</v>
      </c>
      <c r="H25" s="7" t="s">
        <v>257</v>
      </c>
      <c r="I25" s="20" t="s">
        <v>1107</v>
      </c>
      <c r="J25" s="1">
        <v>115</v>
      </c>
      <c r="K25" s="1" t="s">
        <v>256</v>
      </c>
      <c r="L25" s="11"/>
      <c r="M25" s="18" t="s">
        <v>258</v>
      </c>
      <c r="N25" s="1" t="s">
        <v>261</v>
      </c>
      <c r="O25" s="20" t="s">
        <v>180</v>
      </c>
      <c r="P25" s="1"/>
      <c r="Q25" s="20" t="s">
        <v>266</v>
      </c>
      <c r="R25" s="1" t="s">
        <v>207</v>
      </c>
      <c r="S25" s="12" t="s">
        <v>259</v>
      </c>
      <c r="T25" s="70" t="s">
        <v>262</v>
      </c>
      <c r="U25" s="5" t="s">
        <v>263</v>
      </c>
      <c r="V25" s="5" t="s">
        <v>180</v>
      </c>
      <c r="W25" s="4" t="s">
        <v>1279</v>
      </c>
    </row>
    <row r="26" spans="1:23" ht="16.5" customHeight="1" x14ac:dyDescent="0.45">
      <c r="A26" s="134">
        <v>24</v>
      </c>
      <c r="B26" s="25">
        <v>33</v>
      </c>
      <c r="C26" s="36" t="s">
        <v>71</v>
      </c>
      <c r="D26" s="28">
        <v>2017</v>
      </c>
      <c r="E26" s="88" t="s">
        <v>123</v>
      </c>
      <c r="F26" s="1" t="s">
        <v>272</v>
      </c>
      <c r="G26" s="1" t="s">
        <v>178</v>
      </c>
      <c r="H26" s="41" t="s">
        <v>273</v>
      </c>
      <c r="I26" s="20"/>
      <c r="J26" s="1">
        <v>176</v>
      </c>
      <c r="K26" s="1" t="s">
        <v>648</v>
      </c>
      <c r="L26" s="11" t="s">
        <v>180</v>
      </c>
      <c r="M26" s="18" t="s">
        <v>274</v>
      </c>
      <c r="N26" s="1" t="s">
        <v>275</v>
      </c>
      <c r="O26" s="20" t="s">
        <v>180</v>
      </c>
      <c r="P26" s="1"/>
      <c r="Q26" s="20" t="s">
        <v>276</v>
      </c>
      <c r="R26" s="1" t="s">
        <v>189</v>
      </c>
      <c r="S26" s="12" t="s">
        <v>277</v>
      </c>
      <c r="T26" s="70" t="s">
        <v>278</v>
      </c>
      <c r="U26" s="5" t="s">
        <v>279</v>
      </c>
      <c r="V26" s="5" t="s">
        <v>653</v>
      </c>
      <c r="W26" s="4" t="s">
        <v>1279</v>
      </c>
    </row>
    <row r="27" spans="1:23" ht="16.5" customHeight="1" x14ac:dyDescent="0.45">
      <c r="A27" s="134">
        <v>25</v>
      </c>
      <c r="B27" s="25">
        <v>35</v>
      </c>
      <c r="C27" s="36" t="s">
        <v>72</v>
      </c>
      <c r="D27" s="28">
        <v>2017</v>
      </c>
      <c r="E27" s="88" t="s">
        <v>123</v>
      </c>
      <c r="F27" s="1" t="s">
        <v>283</v>
      </c>
      <c r="G27" s="1" t="s">
        <v>282</v>
      </c>
      <c r="H27" s="7" t="s">
        <v>284</v>
      </c>
      <c r="I27" s="20" t="s">
        <v>293</v>
      </c>
      <c r="J27" s="1">
        <v>106</v>
      </c>
      <c r="K27" s="1" t="s">
        <v>286</v>
      </c>
      <c r="L27" s="11"/>
      <c r="M27" s="18" t="s">
        <v>287</v>
      </c>
      <c r="N27" s="1" t="s">
        <v>288</v>
      </c>
      <c r="O27" s="20" t="s">
        <v>180</v>
      </c>
      <c r="P27" s="1"/>
      <c r="Q27" s="20" t="s">
        <v>266</v>
      </c>
      <c r="R27" s="1" t="s">
        <v>207</v>
      </c>
      <c r="S27" s="12" t="s">
        <v>285</v>
      </c>
      <c r="T27" s="70" t="s">
        <v>289</v>
      </c>
      <c r="U27" s="5" t="s">
        <v>290</v>
      </c>
      <c r="V27" s="5" t="s">
        <v>180</v>
      </c>
      <c r="W27" s="4" t="s">
        <v>1279</v>
      </c>
    </row>
    <row r="28" spans="1:23" ht="16.5" customHeight="1" x14ac:dyDescent="0.45">
      <c r="A28" s="134">
        <v>26</v>
      </c>
      <c r="B28" s="25">
        <v>37</v>
      </c>
      <c r="C28" s="109" t="s">
        <v>73</v>
      </c>
      <c r="D28" s="89">
        <v>2017</v>
      </c>
      <c r="E28" s="88" t="s">
        <v>123</v>
      </c>
      <c r="F28" s="1" t="s">
        <v>295</v>
      </c>
      <c r="G28" s="1" t="s">
        <v>243</v>
      </c>
      <c r="H28" s="41" t="s">
        <v>299</v>
      </c>
      <c r="I28" s="20"/>
      <c r="J28" s="1">
        <v>89</v>
      </c>
      <c r="K28" s="1" t="s">
        <v>296</v>
      </c>
      <c r="L28" s="11" t="s">
        <v>300</v>
      </c>
      <c r="M28" s="18" t="s">
        <v>301</v>
      </c>
      <c r="N28" s="48" t="s">
        <v>302</v>
      </c>
      <c r="O28" s="20"/>
      <c r="P28" s="1"/>
      <c r="Q28" s="20" t="s">
        <v>304</v>
      </c>
      <c r="R28" s="1" t="s">
        <v>305</v>
      </c>
      <c r="S28" s="12" t="s">
        <v>303</v>
      </c>
      <c r="T28" s="70" t="s">
        <v>306</v>
      </c>
      <c r="U28" s="5" t="s">
        <v>307</v>
      </c>
      <c r="V28" s="5" t="s">
        <v>300</v>
      </c>
      <c r="W28" s="4" t="s">
        <v>1279</v>
      </c>
    </row>
    <row r="29" spans="1:23" ht="16.5" customHeight="1" x14ac:dyDescent="0.45">
      <c r="A29" s="134">
        <v>27</v>
      </c>
      <c r="B29" s="25">
        <v>38</v>
      </c>
      <c r="C29" s="36" t="s">
        <v>65</v>
      </c>
      <c r="D29" s="28">
        <v>2017</v>
      </c>
      <c r="E29" s="88" t="s">
        <v>123</v>
      </c>
      <c r="F29" s="1" t="s">
        <v>311</v>
      </c>
      <c r="G29" s="1" t="s">
        <v>325</v>
      </c>
      <c r="H29" s="7" t="s">
        <v>312</v>
      </c>
      <c r="I29" s="20" t="s">
        <v>314</v>
      </c>
      <c r="J29" s="1">
        <v>194</v>
      </c>
      <c r="K29" s="1" t="s">
        <v>313</v>
      </c>
      <c r="L29" s="11" t="s">
        <v>576</v>
      </c>
      <c r="M29" s="18" t="s">
        <v>317</v>
      </c>
      <c r="N29" s="1" t="s">
        <v>318</v>
      </c>
      <c r="O29" s="20" t="s">
        <v>300</v>
      </c>
      <c r="P29" s="1"/>
      <c r="Q29" s="20" t="s">
        <v>319</v>
      </c>
      <c r="R29" s="1" t="s">
        <v>305</v>
      </c>
      <c r="S29" s="12" t="s">
        <v>303</v>
      </c>
      <c r="T29" s="70" t="s">
        <v>320</v>
      </c>
      <c r="U29" s="5" t="s">
        <v>321</v>
      </c>
      <c r="V29" s="5" t="s">
        <v>300</v>
      </c>
      <c r="W29" s="4" t="s">
        <v>1279</v>
      </c>
    </row>
    <row r="30" spans="1:23" ht="16.5" customHeight="1" x14ac:dyDescent="0.45">
      <c r="A30" s="134">
        <v>28</v>
      </c>
      <c r="B30" s="25">
        <v>39</v>
      </c>
      <c r="C30" s="109" t="s">
        <v>74</v>
      </c>
      <c r="D30" s="89">
        <v>2016</v>
      </c>
      <c r="E30" s="88" t="s">
        <v>123</v>
      </c>
      <c r="F30" s="1" t="s">
        <v>330</v>
      </c>
      <c r="G30" s="1" t="s">
        <v>325</v>
      </c>
      <c r="H30" s="7" t="s">
        <v>331</v>
      </c>
      <c r="I30" s="20" t="s">
        <v>300</v>
      </c>
      <c r="J30" s="1">
        <v>166</v>
      </c>
      <c r="K30" s="1" t="s">
        <v>335</v>
      </c>
      <c r="L30" s="11" t="s">
        <v>300</v>
      </c>
      <c r="M30" s="18" t="s">
        <v>332</v>
      </c>
      <c r="N30" s="1" t="s">
        <v>333</v>
      </c>
      <c r="O30" s="20" t="s">
        <v>300</v>
      </c>
      <c r="P30" s="1"/>
      <c r="Q30" s="20" t="s">
        <v>304</v>
      </c>
      <c r="R30" s="1" t="s">
        <v>646</v>
      </c>
      <c r="S30" s="12" t="s">
        <v>334</v>
      </c>
      <c r="T30" s="70" t="s">
        <v>336</v>
      </c>
      <c r="U30" s="5" t="s">
        <v>337</v>
      </c>
      <c r="V30" s="5" t="s">
        <v>300</v>
      </c>
      <c r="W30" s="4" t="s">
        <v>1279</v>
      </c>
    </row>
    <row r="31" spans="1:23" ht="16.5" customHeight="1" x14ac:dyDescent="0.45">
      <c r="A31" s="134">
        <v>29</v>
      </c>
      <c r="B31" s="25">
        <v>40</v>
      </c>
      <c r="C31" s="36" t="s">
        <v>352</v>
      </c>
      <c r="D31" s="28">
        <v>2016</v>
      </c>
      <c r="E31" s="88" t="s">
        <v>123</v>
      </c>
      <c r="F31" s="1" t="s">
        <v>344</v>
      </c>
      <c r="G31" s="1" t="s">
        <v>345</v>
      </c>
      <c r="H31" s="41" t="s">
        <v>348</v>
      </c>
      <c r="I31" s="20"/>
      <c r="J31" s="1">
        <v>202</v>
      </c>
      <c r="K31" s="1" t="s">
        <v>346</v>
      </c>
      <c r="L31" s="11" t="s">
        <v>300</v>
      </c>
      <c r="M31" s="18" t="s">
        <v>347</v>
      </c>
      <c r="N31" s="1" t="s">
        <v>1285</v>
      </c>
      <c r="O31" s="20" t="s">
        <v>300</v>
      </c>
      <c r="P31" s="1"/>
      <c r="Q31" s="20" t="s">
        <v>304</v>
      </c>
      <c r="R31" s="1" t="s">
        <v>305</v>
      </c>
      <c r="S31" s="12" t="s">
        <v>349</v>
      </c>
      <c r="T31" s="70" t="s">
        <v>350</v>
      </c>
      <c r="U31" s="5" t="s">
        <v>351</v>
      </c>
      <c r="V31" s="5" t="s">
        <v>1273</v>
      </c>
      <c r="W31" s="4" t="s">
        <v>1279</v>
      </c>
    </row>
    <row r="32" spans="1:23" ht="16.5" customHeight="1" x14ac:dyDescent="0.45">
      <c r="A32" s="134">
        <v>30</v>
      </c>
      <c r="B32" s="25">
        <v>42</v>
      </c>
      <c r="C32" s="36" t="s">
        <v>75</v>
      </c>
      <c r="D32" s="28">
        <v>2016</v>
      </c>
      <c r="E32" s="88" t="s">
        <v>123</v>
      </c>
      <c r="F32" s="1" t="s">
        <v>359</v>
      </c>
      <c r="G32" s="1" t="s">
        <v>360</v>
      </c>
      <c r="H32" s="7" t="s">
        <v>361</v>
      </c>
      <c r="I32" s="20" t="s">
        <v>300</v>
      </c>
      <c r="J32" s="1">
        <v>1748</v>
      </c>
      <c r="K32" s="1" t="s">
        <v>362</v>
      </c>
      <c r="L32" s="11"/>
      <c r="M32" s="18" t="s">
        <v>363</v>
      </c>
      <c r="N32" s="1" t="s">
        <v>339</v>
      </c>
      <c r="O32" s="20"/>
      <c r="P32" s="1"/>
      <c r="Q32" s="20" t="s">
        <v>304</v>
      </c>
      <c r="R32" s="1" t="s">
        <v>305</v>
      </c>
      <c r="S32" s="12" t="s">
        <v>368</v>
      </c>
      <c r="T32" s="70" t="s">
        <v>369</v>
      </c>
      <c r="U32" s="5" t="s">
        <v>370</v>
      </c>
      <c r="V32" s="5" t="s">
        <v>300</v>
      </c>
      <c r="W32" s="4" t="s">
        <v>1279</v>
      </c>
    </row>
    <row r="33" spans="1:23" ht="16.5" customHeight="1" x14ac:dyDescent="0.45">
      <c r="A33" s="134">
        <v>31</v>
      </c>
      <c r="B33" s="25">
        <v>44</v>
      </c>
      <c r="C33" s="109" t="s">
        <v>76</v>
      </c>
      <c r="D33" s="89">
        <v>2016</v>
      </c>
      <c r="E33" s="88" t="s">
        <v>123</v>
      </c>
      <c r="F33" s="1" t="s">
        <v>359</v>
      </c>
      <c r="G33" s="1" t="s">
        <v>375</v>
      </c>
      <c r="H33" s="7" t="s">
        <v>379</v>
      </c>
      <c r="I33" s="20" t="s">
        <v>300</v>
      </c>
      <c r="J33" s="1" t="s">
        <v>385</v>
      </c>
      <c r="K33" s="1" t="s">
        <v>378</v>
      </c>
      <c r="L33" s="11" t="s">
        <v>1132</v>
      </c>
      <c r="M33" s="18" t="s">
        <v>380</v>
      </c>
      <c r="N33" s="1" t="s">
        <v>386</v>
      </c>
      <c r="O33" s="20" t="s">
        <v>300</v>
      </c>
      <c r="P33" s="1"/>
      <c r="Q33" s="20" t="s">
        <v>381</v>
      </c>
      <c r="R33" s="1" t="s">
        <v>305</v>
      </c>
      <c r="S33" s="12" t="s">
        <v>382</v>
      </c>
      <c r="T33" s="70" t="s">
        <v>383</v>
      </c>
      <c r="U33" s="5" t="s">
        <v>384</v>
      </c>
      <c r="V33" s="5" t="s">
        <v>300</v>
      </c>
      <c r="W33" s="4" t="s">
        <v>1279</v>
      </c>
    </row>
    <row r="34" spans="1:23" ht="16.5" customHeight="1" x14ac:dyDescent="0.45">
      <c r="A34" s="134">
        <v>32</v>
      </c>
      <c r="B34" s="25">
        <v>45</v>
      </c>
      <c r="C34" s="36" t="s">
        <v>390</v>
      </c>
      <c r="D34" s="28">
        <v>2016</v>
      </c>
      <c r="E34" s="88" t="s">
        <v>123</v>
      </c>
      <c r="F34" s="1" t="s">
        <v>344</v>
      </c>
      <c r="G34" s="1" t="s">
        <v>243</v>
      </c>
      <c r="H34" s="7" t="s">
        <v>391</v>
      </c>
      <c r="I34" s="20" t="s">
        <v>1108</v>
      </c>
      <c r="J34" s="1">
        <v>96</v>
      </c>
      <c r="K34" s="1" t="s">
        <v>551</v>
      </c>
      <c r="L34" s="11"/>
      <c r="M34" s="18" t="s">
        <v>347</v>
      </c>
      <c r="N34" s="1" t="s">
        <v>393</v>
      </c>
      <c r="O34" s="20" t="s">
        <v>300</v>
      </c>
      <c r="P34" s="1"/>
      <c r="Q34" s="20" t="s">
        <v>304</v>
      </c>
      <c r="R34" s="1" t="s">
        <v>392</v>
      </c>
      <c r="S34" s="12" t="s">
        <v>382</v>
      </c>
      <c r="T34" s="70" t="s">
        <v>394</v>
      </c>
      <c r="U34" s="5" t="s">
        <v>395</v>
      </c>
      <c r="V34" s="5" t="s">
        <v>300</v>
      </c>
      <c r="W34" s="4" t="s">
        <v>1279</v>
      </c>
    </row>
    <row r="35" spans="1:23" ht="16.5" customHeight="1" x14ac:dyDescent="0.45">
      <c r="A35" s="134">
        <v>33</v>
      </c>
      <c r="B35" s="25">
        <v>47</v>
      </c>
      <c r="C35" s="5" t="s">
        <v>401</v>
      </c>
      <c r="D35" s="28">
        <v>2016</v>
      </c>
      <c r="E35" s="88" t="s">
        <v>123</v>
      </c>
      <c r="F35" s="1" t="s">
        <v>311</v>
      </c>
      <c r="G35" s="1" t="s">
        <v>402</v>
      </c>
      <c r="H35" s="7" t="s">
        <v>404</v>
      </c>
      <c r="I35" s="20" t="s">
        <v>300</v>
      </c>
      <c r="J35" s="1">
        <v>57</v>
      </c>
      <c r="K35" s="1" t="s">
        <v>403</v>
      </c>
      <c r="L35" s="11" t="s">
        <v>405</v>
      </c>
      <c r="M35" s="18" t="s">
        <v>347</v>
      </c>
      <c r="N35" s="1" t="s">
        <v>406</v>
      </c>
      <c r="O35" s="20" t="s">
        <v>300</v>
      </c>
      <c r="P35" s="1"/>
      <c r="Q35" s="20" t="s">
        <v>304</v>
      </c>
      <c r="R35" s="1" t="s">
        <v>305</v>
      </c>
      <c r="S35" s="12" t="s">
        <v>349</v>
      </c>
      <c r="T35" s="70" t="s">
        <v>407</v>
      </c>
      <c r="U35" s="5" t="s">
        <v>408</v>
      </c>
      <c r="V35" s="5" t="s">
        <v>300</v>
      </c>
      <c r="W35" s="4" t="s">
        <v>1279</v>
      </c>
    </row>
    <row r="36" spans="1:23" ht="16.5" customHeight="1" x14ac:dyDescent="0.45">
      <c r="A36" s="134">
        <v>34</v>
      </c>
      <c r="B36" s="25">
        <v>48</v>
      </c>
      <c r="C36" s="109" t="s">
        <v>78</v>
      </c>
      <c r="D36" s="89">
        <v>2015</v>
      </c>
      <c r="E36" s="88" t="s">
        <v>123</v>
      </c>
      <c r="F36" s="1" t="s">
        <v>330</v>
      </c>
      <c r="G36" s="1" t="s">
        <v>418</v>
      </c>
      <c r="H36" s="7" t="s">
        <v>410</v>
      </c>
      <c r="I36" s="20" t="s">
        <v>300</v>
      </c>
      <c r="J36" s="1">
        <v>232</v>
      </c>
      <c r="K36" s="1" t="s">
        <v>417</v>
      </c>
      <c r="L36" s="11"/>
      <c r="M36" s="18" t="s">
        <v>411</v>
      </c>
      <c r="N36" s="1" t="s">
        <v>412</v>
      </c>
      <c r="O36" s="20" t="s">
        <v>300</v>
      </c>
      <c r="P36" s="1"/>
      <c r="Q36" s="20" t="s">
        <v>304</v>
      </c>
      <c r="R36" s="1" t="s">
        <v>305</v>
      </c>
      <c r="S36" s="12" t="s">
        <v>413</v>
      </c>
      <c r="T36" s="70" t="s">
        <v>414</v>
      </c>
      <c r="U36" s="5" t="s">
        <v>415</v>
      </c>
      <c r="V36" s="5" t="s">
        <v>300</v>
      </c>
      <c r="W36" s="4" t="s">
        <v>1279</v>
      </c>
    </row>
    <row r="37" spans="1:23" ht="16.5" customHeight="1" x14ac:dyDescent="0.45">
      <c r="A37" s="134">
        <v>35</v>
      </c>
      <c r="B37" s="25">
        <v>49</v>
      </c>
      <c r="C37" s="36" t="s">
        <v>79</v>
      </c>
      <c r="D37" s="28">
        <v>2015</v>
      </c>
      <c r="E37" s="88" t="s">
        <v>123</v>
      </c>
      <c r="F37" s="1" t="s">
        <v>330</v>
      </c>
      <c r="G37" s="1" t="s">
        <v>419</v>
      </c>
      <c r="H37" s="7" t="s">
        <v>420</v>
      </c>
      <c r="I37" s="20" t="s">
        <v>300</v>
      </c>
      <c r="J37" s="1">
        <v>367</v>
      </c>
      <c r="K37" s="1" t="s">
        <v>421</v>
      </c>
      <c r="L37" s="11" t="s">
        <v>427</v>
      </c>
      <c r="M37" s="18" t="s">
        <v>422</v>
      </c>
      <c r="N37" s="1" t="s">
        <v>423</v>
      </c>
      <c r="O37" s="20" t="s">
        <v>300</v>
      </c>
      <c r="P37" s="1"/>
      <c r="Q37" s="20" t="s">
        <v>304</v>
      </c>
      <c r="R37" s="1" t="s">
        <v>305</v>
      </c>
      <c r="S37" s="12" t="s">
        <v>424</v>
      </c>
      <c r="T37" s="70" t="s">
        <v>425</v>
      </c>
      <c r="U37" s="5" t="s">
        <v>426</v>
      </c>
      <c r="V37" s="5" t="s">
        <v>300</v>
      </c>
      <c r="W37" s="4" t="s">
        <v>1279</v>
      </c>
    </row>
    <row r="38" spans="1:23" ht="16.5" customHeight="1" x14ac:dyDescent="0.45">
      <c r="A38" s="134">
        <v>36</v>
      </c>
      <c r="B38" s="25">
        <v>50</v>
      </c>
      <c r="C38" s="36" t="s">
        <v>80</v>
      </c>
      <c r="D38" s="28">
        <v>2015</v>
      </c>
      <c r="E38" s="88" t="s">
        <v>123</v>
      </c>
      <c r="F38" s="1" t="s">
        <v>428</v>
      </c>
      <c r="G38" s="1" t="s">
        <v>345</v>
      </c>
      <c r="H38" s="7" t="s">
        <v>429</v>
      </c>
      <c r="I38" s="20" t="s">
        <v>300</v>
      </c>
      <c r="J38" s="1">
        <v>184</v>
      </c>
      <c r="K38" s="1" t="s">
        <v>430</v>
      </c>
      <c r="L38" s="11" t="s">
        <v>300</v>
      </c>
      <c r="M38" s="18" t="s">
        <v>431</v>
      </c>
      <c r="N38" s="1" t="s">
        <v>432</v>
      </c>
      <c r="O38" s="20" t="s">
        <v>300</v>
      </c>
      <c r="P38" s="1"/>
      <c r="Q38" s="20" t="s">
        <v>433</v>
      </c>
      <c r="R38" s="1" t="s">
        <v>305</v>
      </c>
      <c r="S38" s="12" t="s">
        <v>151</v>
      </c>
      <c r="T38" s="70" t="s">
        <v>647</v>
      </c>
      <c r="U38" s="5" t="s">
        <v>434</v>
      </c>
      <c r="V38" s="5" t="s">
        <v>300</v>
      </c>
      <c r="W38" s="4" t="s">
        <v>1279</v>
      </c>
    </row>
    <row r="39" spans="1:23" ht="16.5" customHeight="1" x14ac:dyDescent="0.45">
      <c r="A39" s="134">
        <v>37</v>
      </c>
      <c r="B39" s="25">
        <v>51</v>
      </c>
      <c r="C39" s="109" t="s">
        <v>81</v>
      </c>
      <c r="D39" s="89">
        <v>2015</v>
      </c>
      <c r="E39" s="88" t="s">
        <v>123</v>
      </c>
      <c r="F39" s="1" t="s">
        <v>437</v>
      </c>
      <c r="G39" s="1" t="s">
        <v>402</v>
      </c>
      <c r="H39" s="7" t="s">
        <v>438</v>
      </c>
      <c r="I39" s="20" t="s">
        <v>451</v>
      </c>
      <c r="J39" s="1">
        <v>93</v>
      </c>
      <c r="K39" s="1" t="s">
        <v>442</v>
      </c>
      <c r="L39" s="11" t="s">
        <v>575</v>
      </c>
      <c r="M39" s="18" t="s">
        <v>443</v>
      </c>
      <c r="N39" s="1" t="s">
        <v>445</v>
      </c>
      <c r="O39" s="20" t="s">
        <v>439</v>
      </c>
      <c r="P39" s="1"/>
      <c r="Q39" s="20" t="s">
        <v>190</v>
      </c>
      <c r="R39" s="1" t="s">
        <v>41</v>
      </c>
      <c r="S39" s="12" t="s">
        <v>446</v>
      </c>
      <c r="T39" s="70" t="s">
        <v>447</v>
      </c>
      <c r="U39" s="5" t="s">
        <v>448</v>
      </c>
      <c r="V39" s="5" t="s">
        <v>439</v>
      </c>
      <c r="W39" s="4" t="s">
        <v>1279</v>
      </c>
    </row>
    <row r="40" spans="1:23" ht="16.5" customHeight="1" x14ac:dyDescent="0.45">
      <c r="A40" s="134">
        <v>38</v>
      </c>
      <c r="B40" s="25">
        <v>52</v>
      </c>
      <c r="C40" s="36" t="s">
        <v>82</v>
      </c>
      <c r="D40" s="28">
        <v>2015</v>
      </c>
      <c r="E40" s="88" t="s">
        <v>123</v>
      </c>
      <c r="F40" s="1" t="s">
        <v>452</v>
      </c>
      <c r="G40" s="1" t="s">
        <v>402</v>
      </c>
      <c r="H40" s="7" t="s">
        <v>453</v>
      </c>
      <c r="I40" s="20" t="s">
        <v>439</v>
      </c>
      <c r="J40" s="1">
        <v>68</v>
      </c>
      <c r="K40" s="1" t="s">
        <v>454</v>
      </c>
      <c r="L40" s="11"/>
      <c r="M40" s="18" t="s">
        <v>455</v>
      </c>
      <c r="N40" s="1" t="s">
        <v>456</v>
      </c>
      <c r="O40" s="72" t="s">
        <v>457</v>
      </c>
      <c r="P40" s="1" t="s">
        <v>439</v>
      </c>
      <c r="Q40" s="20" t="s">
        <v>190</v>
      </c>
      <c r="R40" s="1" t="s">
        <v>41</v>
      </c>
      <c r="S40" s="12" t="s">
        <v>446</v>
      </c>
      <c r="T40" s="70" t="s">
        <v>458</v>
      </c>
      <c r="U40" s="5" t="s">
        <v>459</v>
      </c>
      <c r="V40" s="5" t="s">
        <v>439</v>
      </c>
      <c r="W40" s="4" t="s">
        <v>1279</v>
      </c>
    </row>
    <row r="41" spans="1:23" ht="16.5" customHeight="1" x14ac:dyDescent="0.45">
      <c r="A41" s="134">
        <v>39</v>
      </c>
      <c r="B41" s="25">
        <v>54</v>
      </c>
      <c r="C41" s="36" t="s">
        <v>83</v>
      </c>
      <c r="D41" s="28">
        <v>2015</v>
      </c>
      <c r="E41" s="88" t="s">
        <v>123</v>
      </c>
      <c r="F41" s="1" t="s">
        <v>774</v>
      </c>
      <c r="G41" s="2" t="s">
        <v>654</v>
      </c>
      <c r="H41" s="7" t="s">
        <v>773</v>
      </c>
      <c r="I41" s="20" t="s">
        <v>772</v>
      </c>
      <c r="J41" s="1">
        <v>366</v>
      </c>
      <c r="K41" s="48" t="s">
        <v>771</v>
      </c>
      <c r="L41" s="11" t="s">
        <v>770</v>
      </c>
      <c r="M41" s="19" t="s">
        <v>147</v>
      </c>
      <c r="N41" s="48" t="s">
        <v>1275</v>
      </c>
      <c r="O41" s="20" t="s">
        <v>980</v>
      </c>
      <c r="P41" s="1" t="s">
        <v>970</v>
      </c>
      <c r="Q41" s="20" t="s">
        <v>190</v>
      </c>
      <c r="R41" s="2" t="s">
        <v>41</v>
      </c>
      <c r="S41" s="12" t="s">
        <v>979</v>
      </c>
      <c r="T41" s="70" t="s">
        <v>970</v>
      </c>
      <c r="U41" s="5" t="s">
        <v>769</v>
      </c>
      <c r="V41" s="5" t="s">
        <v>670</v>
      </c>
      <c r="W41" s="4" t="s">
        <v>1279</v>
      </c>
    </row>
    <row r="42" spans="1:23" ht="16.5" customHeight="1" x14ac:dyDescent="0.45">
      <c r="A42" s="134">
        <v>40</v>
      </c>
      <c r="B42" s="25">
        <v>55</v>
      </c>
      <c r="C42" s="36" t="s">
        <v>84</v>
      </c>
      <c r="D42" s="28">
        <v>2015</v>
      </c>
      <c r="E42" s="88" t="s">
        <v>123</v>
      </c>
      <c r="F42" s="1" t="s">
        <v>463</v>
      </c>
      <c r="G42" s="1" t="s">
        <v>464</v>
      </c>
      <c r="H42" s="7" t="s">
        <v>470</v>
      </c>
      <c r="I42" s="20" t="s">
        <v>465</v>
      </c>
      <c r="J42" s="1">
        <v>227</v>
      </c>
      <c r="K42" s="1" t="s">
        <v>477</v>
      </c>
      <c r="L42" s="11" t="s">
        <v>575</v>
      </c>
      <c r="M42" s="18" t="s">
        <v>443</v>
      </c>
      <c r="N42" s="1" t="s">
        <v>471</v>
      </c>
      <c r="O42" s="20" t="s">
        <v>439</v>
      </c>
      <c r="P42" s="1"/>
      <c r="Q42" s="20" t="s">
        <v>466</v>
      </c>
      <c r="R42" s="1" t="s">
        <v>449</v>
      </c>
      <c r="S42" s="12" t="s">
        <v>467</v>
      </c>
      <c r="T42" s="70" t="s">
        <v>472</v>
      </c>
      <c r="U42" s="5" t="s">
        <v>473</v>
      </c>
      <c r="V42" s="5" t="s">
        <v>439</v>
      </c>
      <c r="W42" s="4" t="s">
        <v>1279</v>
      </c>
    </row>
    <row r="43" spans="1:23" ht="16.5" customHeight="1" x14ac:dyDescent="0.45">
      <c r="A43" s="134">
        <v>41</v>
      </c>
      <c r="B43" s="25">
        <v>57</v>
      </c>
      <c r="C43" s="36" t="s">
        <v>85</v>
      </c>
      <c r="D43" s="28" t="s">
        <v>86</v>
      </c>
      <c r="E43" s="88" t="s">
        <v>123</v>
      </c>
      <c r="F43" s="1" t="s">
        <v>480</v>
      </c>
      <c r="G43" s="1" t="s">
        <v>402</v>
      </c>
      <c r="H43" s="7" t="s">
        <v>479</v>
      </c>
      <c r="I43" s="20" t="s">
        <v>501</v>
      </c>
      <c r="J43" s="1">
        <v>217</v>
      </c>
      <c r="K43" s="1" t="s">
        <v>490</v>
      </c>
      <c r="L43" s="11" t="s">
        <v>491</v>
      </c>
      <c r="M43" s="18" t="s">
        <v>482</v>
      </c>
      <c r="N43" s="1" t="s">
        <v>481</v>
      </c>
      <c r="O43" s="20" t="s">
        <v>439</v>
      </c>
      <c r="P43" s="1"/>
      <c r="Q43" s="20" t="s">
        <v>489</v>
      </c>
      <c r="R43" s="1" t="s">
        <v>449</v>
      </c>
      <c r="S43" s="12" t="s">
        <v>483</v>
      </c>
      <c r="T43" s="70" t="s">
        <v>484</v>
      </c>
      <c r="U43" s="5" t="s">
        <v>486</v>
      </c>
      <c r="V43" s="5" t="s">
        <v>485</v>
      </c>
      <c r="W43" s="4" t="s">
        <v>1279</v>
      </c>
    </row>
    <row r="44" spans="1:23" ht="16.5" customHeight="1" x14ac:dyDescent="0.45">
      <c r="A44" s="134">
        <v>42</v>
      </c>
      <c r="B44" s="25">
        <v>58</v>
      </c>
      <c r="C44" s="64" t="s">
        <v>87</v>
      </c>
      <c r="D44" s="28" t="s">
        <v>88</v>
      </c>
      <c r="E44" s="88" t="s">
        <v>123</v>
      </c>
      <c r="F44" s="1" t="s">
        <v>499</v>
      </c>
      <c r="G44" s="1" t="s">
        <v>402</v>
      </c>
      <c r="H44" s="7" t="s">
        <v>502</v>
      </c>
      <c r="I44" s="90" t="s">
        <v>500</v>
      </c>
      <c r="J44" s="1">
        <v>198</v>
      </c>
      <c r="K44" s="1" t="s">
        <v>503</v>
      </c>
      <c r="L44" s="11" t="s">
        <v>510</v>
      </c>
      <c r="M44" s="18" t="s">
        <v>504</v>
      </c>
      <c r="N44" s="1" t="s">
        <v>505</v>
      </c>
      <c r="O44" s="20" t="s">
        <v>485</v>
      </c>
      <c r="P44" s="1"/>
      <c r="Q44" s="20" t="s">
        <v>190</v>
      </c>
      <c r="R44" s="1" t="s">
        <v>487</v>
      </c>
      <c r="S44" s="12" t="s">
        <v>238</v>
      </c>
      <c r="T44" s="70" t="s">
        <v>507</v>
      </c>
      <c r="U44" s="5" t="s">
        <v>506</v>
      </c>
      <c r="V44" s="5" t="s">
        <v>485</v>
      </c>
      <c r="W44" s="4" t="s">
        <v>1279</v>
      </c>
    </row>
    <row r="45" spans="1:23" ht="16.5" customHeight="1" x14ac:dyDescent="0.45">
      <c r="A45" s="134">
        <v>43</v>
      </c>
      <c r="B45" s="25">
        <v>59</v>
      </c>
      <c r="C45" s="109" t="s">
        <v>89</v>
      </c>
      <c r="D45" s="89">
        <v>2015</v>
      </c>
      <c r="E45" s="88" t="s">
        <v>123</v>
      </c>
      <c r="F45" s="1" t="s">
        <v>512</v>
      </c>
      <c r="G45" s="1" t="s">
        <v>513</v>
      </c>
      <c r="H45" s="7" t="s">
        <v>518</v>
      </c>
      <c r="I45" s="20" t="s">
        <v>516</v>
      </c>
      <c r="J45" s="1">
        <v>99</v>
      </c>
      <c r="K45" s="1" t="s">
        <v>517</v>
      </c>
      <c r="L45" s="11" t="s">
        <v>515</v>
      </c>
      <c r="M45" s="18" t="s">
        <v>519</v>
      </c>
      <c r="N45" s="50" t="s">
        <v>521</v>
      </c>
      <c r="O45" s="20" t="s">
        <v>485</v>
      </c>
      <c r="P45" s="1"/>
      <c r="Q45" s="20" t="s">
        <v>190</v>
      </c>
      <c r="R45" s="1" t="s">
        <v>487</v>
      </c>
      <c r="S45" s="12" t="s">
        <v>522</v>
      </c>
      <c r="T45" s="70" t="s">
        <v>523</v>
      </c>
      <c r="U45" s="5" t="s">
        <v>514</v>
      </c>
      <c r="V45" s="5" t="s">
        <v>520</v>
      </c>
      <c r="W45" s="4" t="s">
        <v>1279</v>
      </c>
    </row>
    <row r="46" spans="1:23" ht="16.5" customHeight="1" x14ac:dyDescent="0.45">
      <c r="A46" s="134">
        <v>44</v>
      </c>
      <c r="B46" s="25">
        <v>60</v>
      </c>
      <c r="C46" s="36" t="s">
        <v>1264</v>
      </c>
      <c r="D46" s="28">
        <v>2014</v>
      </c>
      <c r="E46" s="88" t="s">
        <v>123</v>
      </c>
      <c r="F46" s="1" t="s">
        <v>526</v>
      </c>
      <c r="G46" s="1" t="s">
        <v>527</v>
      </c>
      <c r="H46" s="7" t="s">
        <v>528</v>
      </c>
      <c r="I46" s="20" t="s">
        <v>536</v>
      </c>
      <c r="J46" s="1">
        <v>1385</v>
      </c>
      <c r="K46" s="1" t="s">
        <v>529</v>
      </c>
      <c r="L46" s="11" t="s">
        <v>537</v>
      </c>
      <c r="M46" s="18" t="s">
        <v>531</v>
      </c>
      <c r="N46" s="1" t="s">
        <v>532</v>
      </c>
      <c r="O46" s="20" t="s">
        <v>485</v>
      </c>
      <c r="P46" s="1"/>
      <c r="Q46" s="20" t="s">
        <v>530</v>
      </c>
      <c r="R46" s="1" t="s">
        <v>487</v>
      </c>
      <c r="S46" s="12" t="s">
        <v>240</v>
      </c>
      <c r="T46" s="70" t="s">
        <v>533</v>
      </c>
      <c r="U46" s="5" t="s">
        <v>534</v>
      </c>
      <c r="V46" s="5" t="s">
        <v>535</v>
      </c>
      <c r="W46" s="4" t="s">
        <v>1279</v>
      </c>
    </row>
    <row r="47" spans="1:23" ht="16.5" customHeight="1" x14ac:dyDescent="0.45">
      <c r="A47" s="134">
        <v>45</v>
      </c>
      <c r="B47" s="25">
        <v>61</v>
      </c>
      <c r="C47" s="36" t="s">
        <v>91</v>
      </c>
      <c r="D47" s="28">
        <v>2014</v>
      </c>
      <c r="E47" s="88" t="s">
        <v>123</v>
      </c>
      <c r="F47" s="1" t="s">
        <v>569</v>
      </c>
      <c r="G47" s="1" t="s">
        <v>402</v>
      </c>
      <c r="H47" s="7" t="s">
        <v>570</v>
      </c>
      <c r="I47" s="20" t="s">
        <v>485</v>
      </c>
      <c r="J47" s="1">
        <v>54</v>
      </c>
      <c r="K47" s="1" t="s">
        <v>554</v>
      </c>
      <c r="L47" s="11" t="s">
        <v>555</v>
      </c>
      <c r="M47" s="18" t="s">
        <v>560</v>
      </c>
      <c r="N47" s="1" t="s">
        <v>1286</v>
      </c>
      <c r="O47" s="20" t="s">
        <v>485</v>
      </c>
      <c r="P47" s="1"/>
      <c r="Q47" s="20" t="s">
        <v>568</v>
      </c>
      <c r="R47" s="1" t="s">
        <v>487</v>
      </c>
      <c r="S47" s="12" t="s">
        <v>522</v>
      </c>
      <c r="T47" s="70" t="s">
        <v>561</v>
      </c>
      <c r="U47" s="5" t="s">
        <v>562</v>
      </c>
      <c r="V47" s="5" t="s">
        <v>567</v>
      </c>
      <c r="W47" s="4" t="s">
        <v>1279</v>
      </c>
    </row>
    <row r="48" spans="1:23" ht="16.5" customHeight="1" x14ac:dyDescent="0.45">
      <c r="A48" s="134">
        <v>46</v>
      </c>
      <c r="B48" s="25">
        <v>62</v>
      </c>
      <c r="C48" s="36" t="s">
        <v>92</v>
      </c>
      <c r="D48" s="28" t="s">
        <v>93</v>
      </c>
      <c r="E48" s="88" t="s">
        <v>123</v>
      </c>
      <c r="F48" s="1" t="s">
        <v>573</v>
      </c>
      <c r="G48" s="1" t="s">
        <v>577</v>
      </c>
      <c r="H48" s="7" t="s">
        <v>574</v>
      </c>
      <c r="I48" s="20" t="s">
        <v>598</v>
      </c>
      <c r="J48" s="1">
        <v>1691</v>
      </c>
      <c r="K48" s="1" t="s">
        <v>578</v>
      </c>
      <c r="L48" s="11" t="s">
        <v>584</v>
      </c>
      <c r="M48" s="18" t="s">
        <v>583</v>
      </c>
      <c r="N48" s="1" t="s">
        <v>582</v>
      </c>
      <c r="O48" s="20" t="s">
        <v>575</v>
      </c>
      <c r="P48" s="1"/>
      <c r="Q48" s="20" t="s">
        <v>581</v>
      </c>
      <c r="R48" s="1" t="s">
        <v>580</v>
      </c>
      <c r="S48" s="12" t="s">
        <v>579</v>
      </c>
      <c r="T48" s="70" t="s">
        <v>585</v>
      </c>
      <c r="U48" s="5" t="s">
        <v>586</v>
      </c>
      <c r="V48" s="5" t="s">
        <v>575</v>
      </c>
      <c r="W48" s="4" t="s">
        <v>1279</v>
      </c>
    </row>
    <row r="49" spans="1:23" ht="16.5" customHeight="1" x14ac:dyDescent="0.45">
      <c r="A49" s="134">
        <v>47</v>
      </c>
      <c r="B49" s="25">
        <v>63</v>
      </c>
      <c r="C49" s="109" t="s">
        <v>92</v>
      </c>
      <c r="D49" s="89" t="s">
        <v>94</v>
      </c>
      <c r="E49" s="88" t="s">
        <v>123</v>
      </c>
      <c r="F49" s="1" t="s">
        <v>573</v>
      </c>
      <c r="G49" s="1" t="s">
        <v>577</v>
      </c>
      <c r="H49" s="7" t="s">
        <v>591</v>
      </c>
      <c r="I49" s="20" t="s">
        <v>597</v>
      </c>
      <c r="J49" s="1">
        <v>2001</v>
      </c>
      <c r="K49" s="1" t="s">
        <v>594</v>
      </c>
      <c r="L49" s="11" t="s">
        <v>595</v>
      </c>
      <c r="M49" s="18" t="s">
        <v>583</v>
      </c>
      <c r="N49" s="1" t="s">
        <v>596</v>
      </c>
      <c r="O49" s="20" t="s">
        <v>575</v>
      </c>
      <c r="P49" s="1"/>
      <c r="Q49" s="20" t="s">
        <v>581</v>
      </c>
      <c r="R49" s="1" t="s">
        <v>580</v>
      </c>
      <c r="S49" s="12" t="s">
        <v>579</v>
      </c>
      <c r="T49" s="70" t="s">
        <v>593</v>
      </c>
      <c r="U49" s="5" t="s">
        <v>592</v>
      </c>
      <c r="V49" s="5" t="s">
        <v>608</v>
      </c>
      <c r="W49" s="4" t="s">
        <v>1279</v>
      </c>
    </row>
    <row r="50" spans="1:23" ht="16.5" customHeight="1" x14ac:dyDescent="0.45">
      <c r="A50" s="134">
        <v>48</v>
      </c>
      <c r="B50" s="25">
        <v>65</v>
      </c>
      <c r="C50" s="64" t="s">
        <v>95</v>
      </c>
      <c r="D50" s="28">
        <v>2014</v>
      </c>
      <c r="E50" s="88" t="s">
        <v>123</v>
      </c>
      <c r="F50" s="1" t="s">
        <v>612</v>
      </c>
      <c r="G50" s="1" t="s">
        <v>609</v>
      </c>
      <c r="H50" s="7" t="s">
        <v>611</v>
      </c>
      <c r="I50" s="20" t="s">
        <v>575</v>
      </c>
      <c r="J50" s="1">
        <v>58</v>
      </c>
      <c r="K50" s="1" t="s">
        <v>610</v>
      </c>
      <c r="L50" s="11" t="s">
        <v>614</v>
      </c>
      <c r="M50" s="18" t="s">
        <v>615</v>
      </c>
      <c r="N50" s="1" t="s">
        <v>1287</v>
      </c>
      <c r="O50" s="20" t="s">
        <v>575</v>
      </c>
      <c r="P50" s="1"/>
      <c r="Q50" s="20" t="s">
        <v>581</v>
      </c>
      <c r="R50" s="1" t="s">
        <v>580</v>
      </c>
      <c r="S50" s="12" t="s">
        <v>579</v>
      </c>
      <c r="T50" s="70" t="s">
        <v>616</v>
      </c>
      <c r="U50" s="5" t="s">
        <v>617</v>
      </c>
      <c r="V50" s="5" t="s">
        <v>575</v>
      </c>
      <c r="W50" s="4" t="s">
        <v>1279</v>
      </c>
    </row>
    <row r="51" spans="1:23" ht="16.5" customHeight="1" x14ac:dyDescent="0.45">
      <c r="A51" s="134">
        <v>49</v>
      </c>
      <c r="B51" s="25">
        <v>66</v>
      </c>
      <c r="C51" s="36" t="s">
        <v>636</v>
      </c>
      <c r="D51" s="28" t="s">
        <v>96</v>
      </c>
      <c r="E51" s="88" t="s">
        <v>123</v>
      </c>
      <c r="F51" s="1" t="s">
        <v>573</v>
      </c>
      <c r="G51" s="1" t="s">
        <v>577</v>
      </c>
      <c r="H51" s="7" t="s">
        <v>625</v>
      </c>
      <c r="I51" s="20" t="s">
        <v>621</v>
      </c>
      <c r="J51" s="1">
        <v>880</v>
      </c>
      <c r="K51" s="1" t="s">
        <v>620</v>
      </c>
      <c r="L51" s="11" t="s">
        <v>624</v>
      </c>
      <c r="M51" s="18" t="s">
        <v>622</v>
      </c>
      <c r="N51" s="1" t="s">
        <v>623</v>
      </c>
      <c r="O51" s="20" t="s">
        <v>575</v>
      </c>
      <c r="P51" s="1"/>
      <c r="Q51" s="20" t="s">
        <v>581</v>
      </c>
      <c r="R51" s="1" t="s">
        <v>580</v>
      </c>
      <c r="S51" s="12" t="s">
        <v>579</v>
      </c>
      <c r="T51" s="70" t="s">
        <v>619</v>
      </c>
      <c r="U51" s="5" t="s">
        <v>626</v>
      </c>
      <c r="V51" s="5" t="s">
        <v>639</v>
      </c>
      <c r="W51" s="4" t="s">
        <v>1279</v>
      </c>
    </row>
    <row r="52" spans="1:23" ht="16.5" customHeight="1" x14ac:dyDescent="0.45">
      <c r="A52" s="134">
        <v>50</v>
      </c>
      <c r="B52" s="25">
        <v>67</v>
      </c>
      <c r="C52" s="36" t="s">
        <v>97</v>
      </c>
      <c r="D52" s="28" t="s">
        <v>98</v>
      </c>
      <c r="E52" s="88" t="s">
        <v>123</v>
      </c>
      <c r="F52" s="1" t="s">
        <v>573</v>
      </c>
      <c r="G52" s="1" t="s">
        <v>577</v>
      </c>
      <c r="H52" s="7" t="s">
        <v>640</v>
      </c>
      <c r="I52" s="20" t="s">
        <v>621</v>
      </c>
      <c r="J52" s="1">
        <v>966</v>
      </c>
      <c r="K52" s="1" t="s">
        <v>637</v>
      </c>
      <c r="L52" s="11" t="s">
        <v>641</v>
      </c>
      <c r="M52" s="18" t="s">
        <v>638</v>
      </c>
      <c r="N52" s="1" t="s">
        <v>642</v>
      </c>
      <c r="O52" s="20" t="s">
        <v>575</v>
      </c>
      <c r="P52" s="1"/>
      <c r="Q52" s="20" t="s">
        <v>581</v>
      </c>
      <c r="R52" s="1" t="s">
        <v>580</v>
      </c>
      <c r="S52" s="12" t="s">
        <v>579</v>
      </c>
      <c r="T52" s="70" t="s">
        <v>619</v>
      </c>
      <c r="U52" s="5" t="s">
        <v>643</v>
      </c>
      <c r="V52" s="5" t="s">
        <v>575</v>
      </c>
      <c r="W52" s="4" t="s">
        <v>1279</v>
      </c>
    </row>
    <row r="53" spans="1:23" ht="16.5" customHeight="1" x14ac:dyDescent="0.45">
      <c r="A53" s="134">
        <v>51</v>
      </c>
      <c r="B53" s="25">
        <v>68</v>
      </c>
      <c r="C53" s="110" t="s">
        <v>99</v>
      </c>
      <c r="D53" s="28">
        <v>2013</v>
      </c>
      <c r="E53" s="88" t="s">
        <v>123</v>
      </c>
      <c r="F53" s="1" t="s">
        <v>199</v>
      </c>
      <c r="G53" s="2" t="s">
        <v>1144</v>
      </c>
      <c r="H53" s="7"/>
      <c r="I53" s="20"/>
      <c r="J53" s="1">
        <v>154</v>
      </c>
      <c r="K53" s="1" t="s">
        <v>1237</v>
      </c>
      <c r="L53" s="11" t="s">
        <v>1239</v>
      </c>
      <c r="M53" s="18" t="s">
        <v>531</v>
      </c>
      <c r="N53" s="1" t="s">
        <v>1288</v>
      </c>
      <c r="O53" s="20"/>
      <c r="P53" s="1"/>
      <c r="Q53" s="20" t="s">
        <v>1146</v>
      </c>
      <c r="R53" s="1" t="s">
        <v>41</v>
      </c>
      <c r="S53" s="74" t="s">
        <v>240</v>
      </c>
      <c r="T53" s="70" t="s">
        <v>1147</v>
      </c>
      <c r="U53" s="5" t="s">
        <v>1148</v>
      </c>
      <c r="V53" s="5" t="s">
        <v>1158</v>
      </c>
      <c r="W53" s="4" t="s">
        <v>1279</v>
      </c>
    </row>
    <row r="54" spans="1:23" ht="16.5" customHeight="1" x14ac:dyDescent="0.45">
      <c r="A54" s="134">
        <v>52</v>
      </c>
      <c r="B54" s="25">
        <v>69</v>
      </c>
      <c r="C54" s="110" t="s">
        <v>141</v>
      </c>
      <c r="D54" s="28">
        <v>2013</v>
      </c>
      <c r="E54" s="88" t="s">
        <v>123</v>
      </c>
      <c r="F54" s="1" t="s">
        <v>272</v>
      </c>
      <c r="G54" s="2" t="s">
        <v>1144</v>
      </c>
      <c r="H54" s="7"/>
      <c r="I54" s="20"/>
      <c r="J54" s="1">
        <v>161</v>
      </c>
      <c r="K54" s="1" t="s">
        <v>1149</v>
      </c>
      <c r="L54" s="11"/>
      <c r="M54" s="18" t="s">
        <v>1164</v>
      </c>
      <c r="N54" s="1" t="s">
        <v>1289</v>
      </c>
      <c r="O54" s="20"/>
      <c r="P54" s="1" t="s">
        <v>1158</v>
      </c>
      <c r="Q54" s="20" t="s">
        <v>1146</v>
      </c>
      <c r="R54" s="1" t="s">
        <v>41</v>
      </c>
      <c r="S54" s="12" t="s">
        <v>1234</v>
      </c>
      <c r="T54" s="70" t="s">
        <v>1158</v>
      </c>
      <c r="U54" s="5" t="s">
        <v>1150</v>
      </c>
      <c r="V54" s="5" t="s">
        <v>1158</v>
      </c>
      <c r="W54" s="4" t="s">
        <v>1279</v>
      </c>
    </row>
    <row r="55" spans="1:23" ht="16.5" customHeight="1" x14ac:dyDescent="0.45">
      <c r="A55" s="134">
        <v>53</v>
      </c>
      <c r="B55" s="25">
        <v>70</v>
      </c>
      <c r="C55" s="110" t="s">
        <v>1151</v>
      </c>
      <c r="D55" s="28">
        <v>2013</v>
      </c>
      <c r="E55" s="88" t="s">
        <v>123</v>
      </c>
      <c r="F55" s="1" t="s">
        <v>612</v>
      </c>
      <c r="G55" s="2" t="s">
        <v>1144</v>
      </c>
      <c r="H55" s="7" t="s">
        <v>1152</v>
      </c>
      <c r="I55" s="20" t="s">
        <v>1158</v>
      </c>
      <c r="J55" s="1">
        <v>342</v>
      </c>
      <c r="K55" s="1" t="s">
        <v>1153</v>
      </c>
      <c r="L55" s="11"/>
      <c r="M55" s="18" t="s">
        <v>1164</v>
      </c>
      <c r="N55" s="1" t="s">
        <v>1166</v>
      </c>
      <c r="O55" s="20"/>
      <c r="P55" s="1"/>
      <c r="Q55" s="20" t="s">
        <v>1146</v>
      </c>
      <c r="R55" s="1" t="s">
        <v>41</v>
      </c>
      <c r="S55" s="12" t="s">
        <v>150</v>
      </c>
      <c r="T55" s="70" t="s">
        <v>1158</v>
      </c>
      <c r="U55" s="5"/>
      <c r="V55" s="5"/>
      <c r="W55" s="4" t="s">
        <v>1279</v>
      </c>
    </row>
    <row r="56" spans="1:23" ht="16.5" customHeight="1" x14ac:dyDescent="0.45">
      <c r="A56" s="134">
        <v>54</v>
      </c>
      <c r="B56" s="25">
        <v>71</v>
      </c>
      <c r="C56" s="110" t="s">
        <v>102</v>
      </c>
      <c r="D56" s="28">
        <v>2013</v>
      </c>
      <c r="E56" s="88" t="s">
        <v>123</v>
      </c>
      <c r="F56" s="1" t="s">
        <v>1154</v>
      </c>
      <c r="G56" s="2" t="s">
        <v>1144</v>
      </c>
      <c r="H56" s="7"/>
      <c r="I56" s="20"/>
      <c r="J56" s="1">
        <v>38</v>
      </c>
      <c r="K56" s="1" t="s">
        <v>1155</v>
      </c>
      <c r="L56" s="11" t="s">
        <v>1241</v>
      </c>
      <c r="M56" s="18" t="s">
        <v>531</v>
      </c>
      <c r="N56" s="1" t="s">
        <v>1163</v>
      </c>
      <c r="O56" s="20" t="s">
        <v>1156</v>
      </c>
      <c r="P56" s="1"/>
      <c r="Q56" s="20" t="s">
        <v>1146</v>
      </c>
      <c r="R56" s="1" t="s">
        <v>41</v>
      </c>
      <c r="S56" s="12" t="s">
        <v>151</v>
      </c>
      <c r="T56" s="70" t="s">
        <v>1158</v>
      </c>
      <c r="U56" s="5" t="s">
        <v>1157</v>
      </c>
      <c r="V56" s="5" t="s">
        <v>1158</v>
      </c>
      <c r="W56" s="4" t="s">
        <v>1279</v>
      </c>
    </row>
    <row r="57" spans="1:23" ht="16.5" customHeight="1" x14ac:dyDescent="0.45">
      <c r="A57" s="134">
        <v>55</v>
      </c>
      <c r="B57" s="25">
        <v>74</v>
      </c>
      <c r="C57" s="64" t="s">
        <v>103</v>
      </c>
      <c r="D57" s="28">
        <v>2013</v>
      </c>
      <c r="E57" s="88" t="s">
        <v>124</v>
      </c>
      <c r="F57" s="1" t="s">
        <v>1159</v>
      </c>
      <c r="G57" s="2" t="s">
        <v>1144</v>
      </c>
      <c r="H57" s="7" t="s">
        <v>1160</v>
      </c>
      <c r="I57" s="20" t="s">
        <v>1158</v>
      </c>
      <c r="J57" s="1">
        <v>20</v>
      </c>
      <c r="K57" s="1" t="s">
        <v>1161</v>
      </c>
      <c r="L57" s="11"/>
      <c r="M57" s="18" t="s">
        <v>531</v>
      </c>
      <c r="N57" s="1" t="s">
        <v>1163</v>
      </c>
      <c r="O57" s="20" t="s">
        <v>1156</v>
      </c>
      <c r="P57" s="1"/>
      <c r="Q57" s="20" t="s">
        <v>1235</v>
      </c>
      <c r="R57" s="1" t="s">
        <v>41</v>
      </c>
      <c r="S57" s="12" t="s">
        <v>1238</v>
      </c>
      <c r="T57" s="70" t="s">
        <v>1162</v>
      </c>
      <c r="U57" s="5" t="s">
        <v>1158</v>
      </c>
      <c r="V57" s="5"/>
      <c r="W57" s="4" t="s">
        <v>1279</v>
      </c>
    </row>
    <row r="58" spans="1:23" ht="16.5" customHeight="1" x14ac:dyDescent="0.45">
      <c r="A58" s="134">
        <v>56</v>
      </c>
      <c r="B58" s="25">
        <v>76</v>
      </c>
      <c r="C58" s="110" t="s">
        <v>1167</v>
      </c>
      <c r="D58" s="28">
        <v>2012</v>
      </c>
      <c r="E58" s="88" t="s">
        <v>123</v>
      </c>
      <c r="F58" s="1" t="s">
        <v>740</v>
      </c>
      <c r="G58" s="2" t="s">
        <v>1168</v>
      </c>
      <c r="H58" s="7" t="s">
        <v>1169</v>
      </c>
      <c r="I58" s="20" t="s">
        <v>1158</v>
      </c>
      <c r="J58" s="1">
        <v>289</v>
      </c>
      <c r="K58" s="1" t="s">
        <v>1170</v>
      </c>
      <c r="L58" s="11" t="s">
        <v>1225</v>
      </c>
      <c r="M58" s="18" t="s">
        <v>1164</v>
      </c>
      <c r="N58" s="1" t="s">
        <v>1165</v>
      </c>
      <c r="O58" s="72" t="s">
        <v>1194</v>
      </c>
      <c r="P58" s="1"/>
      <c r="Q58" s="20" t="s">
        <v>1146</v>
      </c>
      <c r="R58" s="1" t="s">
        <v>41</v>
      </c>
      <c r="S58" s="74" t="s">
        <v>151</v>
      </c>
      <c r="T58" s="70" t="s">
        <v>1225</v>
      </c>
      <c r="U58" s="5"/>
      <c r="V58" s="5"/>
      <c r="W58" s="4" t="s">
        <v>1279</v>
      </c>
    </row>
    <row r="59" spans="1:23" ht="16.5" customHeight="1" x14ac:dyDescent="0.45">
      <c r="A59" s="134">
        <v>57</v>
      </c>
      <c r="B59" s="25">
        <v>77</v>
      </c>
      <c r="C59" s="110" t="s">
        <v>1171</v>
      </c>
      <c r="D59" s="28">
        <v>2012</v>
      </c>
      <c r="E59" s="88" t="s">
        <v>123</v>
      </c>
      <c r="F59" s="1" t="s">
        <v>452</v>
      </c>
      <c r="G59" s="2" t="s">
        <v>1172</v>
      </c>
      <c r="H59" s="7" t="s">
        <v>1173</v>
      </c>
      <c r="I59" s="20" t="s">
        <v>1158</v>
      </c>
      <c r="J59" s="1">
        <v>453</v>
      </c>
      <c r="K59" s="1" t="s">
        <v>1174</v>
      </c>
      <c r="L59" s="11" t="s">
        <v>1225</v>
      </c>
      <c r="M59" s="18" t="s">
        <v>531</v>
      </c>
      <c r="N59" s="1" t="s">
        <v>1224</v>
      </c>
      <c r="O59" s="20"/>
      <c r="P59" s="1"/>
      <c r="Q59" s="20" t="s">
        <v>1146</v>
      </c>
      <c r="R59" s="1" t="s">
        <v>1227</v>
      </c>
      <c r="S59" s="12" t="s">
        <v>1228</v>
      </c>
      <c r="T59" s="70" t="s">
        <v>1225</v>
      </c>
      <c r="U59" s="5" t="s">
        <v>1226</v>
      </c>
      <c r="V59" s="5" t="s">
        <v>1225</v>
      </c>
      <c r="W59" s="4" t="s">
        <v>1279</v>
      </c>
    </row>
    <row r="60" spans="1:23" ht="16.5" customHeight="1" x14ac:dyDescent="0.45">
      <c r="A60" s="134">
        <v>58</v>
      </c>
      <c r="B60" s="25">
        <v>78</v>
      </c>
      <c r="C60" s="110" t="s">
        <v>105</v>
      </c>
      <c r="D60" s="28">
        <v>2012</v>
      </c>
      <c r="E60" s="88" t="s">
        <v>123</v>
      </c>
      <c r="F60" s="1" t="s">
        <v>142</v>
      </c>
      <c r="G60" s="2" t="s">
        <v>1175</v>
      </c>
      <c r="H60" s="7" t="s">
        <v>1176</v>
      </c>
      <c r="I60" s="20" t="s">
        <v>1158</v>
      </c>
      <c r="J60" s="1">
        <v>75</v>
      </c>
      <c r="K60" s="1" t="s">
        <v>1177</v>
      </c>
      <c r="L60" s="11"/>
      <c r="M60" s="18" t="s">
        <v>1191</v>
      </c>
      <c r="N60" s="1" t="s">
        <v>1290</v>
      </c>
      <c r="O60" s="20" t="s">
        <v>1225</v>
      </c>
      <c r="P60" s="1"/>
      <c r="Q60" s="20" t="s">
        <v>1229</v>
      </c>
      <c r="R60" s="1" t="s">
        <v>1227</v>
      </c>
      <c r="S60" s="43" t="s">
        <v>1230</v>
      </c>
      <c r="T60" s="70"/>
      <c r="U60" s="5" t="s">
        <v>1179</v>
      </c>
      <c r="V60" s="5" t="s">
        <v>1225</v>
      </c>
      <c r="W60" s="4" t="s">
        <v>1279</v>
      </c>
    </row>
    <row r="61" spans="1:23" ht="16.5" customHeight="1" x14ac:dyDescent="0.45">
      <c r="A61" s="134">
        <v>59</v>
      </c>
      <c r="B61" s="25">
        <v>79</v>
      </c>
      <c r="C61" s="110" t="s">
        <v>77</v>
      </c>
      <c r="D61" s="28">
        <v>2012</v>
      </c>
      <c r="E61" s="88" t="s">
        <v>123</v>
      </c>
      <c r="F61" s="1" t="s">
        <v>142</v>
      </c>
      <c r="G61" s="2" t="s">
        <v>1168</v>
      </c>
      <c r="H61" s="7"/>
      <c r="I61" s="20"/>
      <c r="J61" s="1">
        <v>140</v>
      </c>
      <c r="K61" s="1" t="s">
        <v>1180</v>
      </c>
      <c r="L61" s="11" t="s">
        <v>1246</v>
      </c>
      <c r="M61" s="18" t="s">
        <v>1164</v>
      </c>
      <c r="N61" s="1" t="s">
        <v>1291</v>
      </c>
      <c r="O61" s="20" t="s">
        <v>1225</v>
      </c>
      <c r="P61" s="1"/>
      <c r="Q61" s="20" t="s">
        <v>1146</v>
      </c>
      <c r="R61" s="1" t="s">
        <v>1227</v>
      </c>
      <c r="S61" s="12" t="s">
        <v>1231</v>
      </c>
      <c r="T61" s="70" t="s">
        <v>1225</v>
      </c>
      <c r="U61" s="5"/>
      <c r="V61" s="5"/>
      <c r="W61" s="4" t="s">
        <v>1279</v>
      </c>
    </row>
    <row r="62" spans="1:23" ht="16.5" customHeight="1" x14ac:dyDescent="0.45">
      <c r="A62" s="134">
        <v>60</v>
      </c>
      <c r="B62" s="25">
        <v>80</v>
      </c>
      <c r="C62" s="110" t="s">
        <v>1181</v>
      </c>
      <c r="D62" s="28">
        <v>2011</v>
      </c>
      <c r="E62" s="88" t="s">
        <v>123</v>
      </c>
      <c r="F62" s="1" t="s">
        <v>452</v>
      </c>
      <c r="G62" s="2" t="s">
        <v>1144</v>
      </c>
      <c r="H62" s="7"/>
      <c r="I62" s="20"/>
      <c r="J62" s="1">
        <v>60</v>
      </c>
      <c r="K62" s="1" t="s">
        <v>1182</v>
      </c>
      <c r="L62" s="11" t="s">
        <v>1225</v>
      </c>
      <c r="M62" s="18" t="s">
        <v>1164</v>
      </c>
      <c r="N62" s="1" t="s">
        <v>1292</v>
      </c>
      <c r="O62" s="20" t="s">
        <v>1225</v>
      </c>
      <c r="P62" s="1"/>
      <c r="Q62" s="20" t="s">
        <v>1146</v>
      </c>
      <c r="R62" s="1" t="s">
        <v>1227</v>
      </c>
      <c r="S62" s="12" t="s">
        <v>151</v>
      </c>
      <c r="T62" s="70" t="s">
        <v>1225</v>
      </c>
      <c r="U62" s="5"/>
      <c r="V62" s="5"/>
      <c r="W62" s="4" t="s">
        <v>1279</v>
      </c>
    </row>
    <row r="63" spans="1:23" ht="16.5" customHeight="1" x14ac:dyDescent="0.45">
      <c r="A63" s="134">
        <v>61</v>
      </c>
      <c r="B63" s="25">
        <v>82</v>
      </c>
      <c r="C63" s="110" t="s">
        <v>106</v>
      </c>
      <c r="D63" s="28">
        <v>2011</v>
      </c>
      <c r="E63" s="88" t="s">
        <v>123</v>
      </c>
      <c r="F63" s="1" t="s">
        <v>1183</v>
      </c>
      <c r="G63" s="2" t="s">
        <v>1144</v>
      </c>
      <c r="H63" s="7" t="s">
        <v>1184</v>
      </c>
      <c r="I63" s="20" t="s">
        <v>1158</v>
      </c>
      <c r="J63" s="1">
        <v>30</v>
      </c>
      <c r="K63" s="1" t="s">
        <v>1185</v>
      </c>
      <c r="L63" s="11" t="s">
        <v>1232</v>
      </c>
      <c r="M63" s="18" t="s">
        <v>1164</v>
      </c>
      <c r="N63" s="1" t="s">
        <v>1165</v>
      </c>
      <c r="O63" s="20"/>
      <c r="P63" s="1"/>
      <c r="Q63" s="20" t="s">
        <v>1146</v>
      </c>
      <c r="R63" s="1" t="s">
        <v>1227</v>
      </c>
      <c r="S63" s="12" t="s">
        <v>151</v>
      </c>
      <c r="T63" s="70" t="s">
        <v>1225</v>
      </c>
      <c r="U63" s="5" t="s">
        <v>1186</v>
      </c>
      <c r="V63" s="5" t="s">
        <v>1225</v>
      </c>
      <c r="W63" s="4" t="s">
        <v>1279</v>
      </c>
    </row>
    <row r="64" spans="1:23" ht="16.5" customHeight="1" x14ac:dyDescent="0.45">
      <c r="A64" s="134">
        <v>62</v>
      </c>
      <c r="B64" s="25">
        <v>83</v>
      </c>
      <c r="C64" s="110" t="s">
        <v>69</v>
      </c>
      <c r="D64" s="28">
        <v>2010</v>
      </c>
      <c r="E64" s="88" t="s">
        <v>123</v>
      </c>
      <c r="F64" s="1" t="s">
        <v>344</v>
      </c>
      <c r="G64" s="2" t="s">
        <v>1144</v>
      </c>
      <c r="H64" s="7"/>
      <c r="I64" s="20"/>
      <c r="J64" s="1">
        <v>98</v>
      </c>
      <c r="K64" s="1" t="s">
        <v>1187</v>
      </c>
      <c r="L64" s="11"/>
      <c r="M64" s="18" t="s">
        <v>1164</v>
      </c>
      <c r="N64" s="1" t="s">
        <v>1192</v>
      </c>
      <c r="O64" s="20" t="s">
        <v>1158</v>
      </c>
      <c r="P64" s="1"/>
      <c r="Q64" s="20" t="s">
        <v>1146</v>
      </c>
      <c r="R64" s="1" t="s">
        <v>1227</v>
      </c>
      <c r="S64" s="12" t="s">
        <v>151</v>
      </c>
      <c r="T64" s="70" t="s">
        <v>1225</v>
      </c>
      <c r="U64" s="5"/>
      <c r="V64" s="5"/>
      <c r="W64" s="4" t="s">
        <v>1279</v>
      </c>
    </row>
    <row r="65" spans="1:23" ht="16.5" customHeight="1" x14ac:dyDescent="0.45">
      <c r="A65" s="134">
        <v>63</v>
      </c>
      <c r="B65" s="25">
        <v>85</v>
      </c>
      <c r="C65" s="110" t="s">
        <v>107</v>
      </c>
      <c r="D65" s="28">
        <v>2010</v>
      </c>
      <c r="E65" s="88" t="s">
        <v>123</v>
      </c>
      <c r="F65" s="1" t="s">
        <v>199</v>
      </c>
      <c r="G65" s="2" t="s">
        <v>1144</v>
      </c>
      <c r="H65" s="7" t="s">
        <v>1188</v>
      </c>
      <c r="I65" s="20" t="s">
        <v>1158</v>
      </c>
      <c r="J65" s="1">
        <v>379</v>
      </c>
      <c r="K65" s="1" t="s">
        <v>1254</v>
      </c>
      <c r="L65" s="11" t="s">
        <v>1255</v>
      </c>
      <c r="M65" s="18" t="s">
        <v>1191</v>
      </c>
      <c r="N65" s="1" t="s">
        <v>1165</v>
      </c>
      <c r="O65" s="20"/>
      <c r="P65" s="1"/>
      <c r="Q65" s="20" t="s">
        <v>1146</v>
      </c>
      <c r="R65" s="1" t="s">
        <v>1227</v>
      </c>
      <c r="S65" s="12" t="s">
        <v>151</v>
      </c>
      <c r="T65" s="70" t="s">
        <v>1225</v>
      </c>
      <c r="U65" s="5"/>
      <c r="V65" s="5"/>
      <c r="W65" s="4" t="s">
        <v>1279</v>
      </c>
    </row>
    <row r="66" spans="1:23" ht="16.5" customHeight="1" x14ac:dyDescent="0.45">
      <c r="A66" s="134">
        <v>64</v>
      </c>
      <c r="B66" s="25">
        <v>87</v>
      </c>
      <c r="C66" s="110" t="s">
        <v>108</v>
      </c>
      <c r="D66" s="28">
        <v>2009</v>
      </c>
      <c r="E66" s="88" t="s">
        <v>123</v>
      </c>
      <c r="F66" s="1" t="s">
        <v>272</v>
      </c>
      <c r="G66" s="2" t="s">
        <v>1144</v>
      </c>
      <c r="H66" s="7"/>
      <c r="I66" s="20"/>
      <c r="J66" s="1">
        <v>149</v>
      </c>
      <c r="K66" s="1" t="s">
        <v>1189</v>
      </c>
      <c r="L66" s="11"/>
      <c r="M66" s="18" t="s">
        <v>1193</v>
      </c>
      <c r="N66" s="1" t="s">
        <v>1163</v>
      </c>
      <c r="O66" s="20"/>
      <c r="P66" s="1"/>
      <c r="Q66" s="20" t="s">
        <v>1190</v>
      </c>
      <c r="R66" s="1" t="s">
        <v>1227</v>
      </c>
      <c r="S66" s="43" t="s">
        <v>1230</v>
      </c>
      <c r="T66" s="70"/>
      <c r="U66" s="5"/>
      <c r="V66" s="5"/>
      <c r="W66" s="4" t="s">
        <v>1279</v>
      </c>
    </row>
    <row r="67" spans="1:23" ht="16.5" customHeight="1" x14ac:dyDescent="0.45">
      <c r="A67" s="134">
        <v>65</v>
      </c>
      <c r="B67" s="25">
        <v>89</v>
      </c>
      <c r="C67" s="36" t="s">
        <v>887</v>
      </c>
      <c r="D67" s="28">
        <v>2009</v>
      </c>
      <c r="E67" s="88" t="s">
        <v>123</v>
      </c>
      <c r="F67" s="1" t="s">
        <v>886</v>
      </c>
      <c r="G67" s="1" t="s">
        <v>885</v>
      </c>
      <c r="H67" s="7" t="s">
        <v>884</v>
      </c>
      <c r="I67" s="20" t="s">
        <v>876</v>
      </c>
      <c r="J67" s="1">
        <v>200</v>
      </c>
      <c r="K67" s="1" t="s">
        <v>883</v>
      </c>
      <c r="L67" s="11" t="s">
        <v>1276</v>
      </c>
      <c r="M67" s="18" t="s">
        <v>1293</v>
      </c>
      <c r="N67" s="1" t="s">
        <v>882</v>
      </c>
      <c r="O67" s="20" t="s">
        <v>876</v>
      </c>
      <c r="P67" s="1"/>
      <c r="Q67" s="20" t="s">
        <v>881</v>
      </c>
      <c r="R67" s="1" t="s">
        <v>41</v>
      </c>
      <c r="S67" s="12" t="s">
        <v>879</v>
      </c>
      <c r="T67" s="70" t="s">
        <v>878</v>
      </c>
      <c r="U67" s="5" t="s">
        <v>877</v>
      </c>
      <c r="V67" s="5" t="s">
        <v>876</v>
      </c>
      <c r="W67" s="4" t="s">
        <v>1279</v>
      </c>
    </row>
    <row r="68" spans="1:23" ht="16.5" customHeight="1" x14ac:dyDescent="0.45">
      <c r="A68" s="134">
        <v>66</v>
      </c>
      <c r="B68" s="25">
        <v>91</v>
      </c>
      <c r="C68" s="36" t="s">
        <v>109</v>
      </c>
      <c r="D68" s="28">
        <v>2009</v>
      </c>
      <c r="E68" s="88" t="s">
        <v>123</v>
      </c>
      <c r="F68" s="1" t="s">
        <v>895</v>
      </c>
      <c r="G68" s="1" t="s">
        <v>885</v>
      </c>
      <c r="H68" s="7" t="s">
        <v>894</v>
      </c>
      <c r="I68" s="20" t="s">
        <v>893</v>
      </c>
      <c r="J68" s="1">
        <v>108</v>
      </c>
      <c r="K68" s="1" t="s">
        <v>892</v>
      </c>
      <c r="L68" s="11" t="s">
        <v>1277</v>
      </c>
      <c r="M68" s="18" t="s">
        <v>891</v>
      </c>
      <c r="N68" s="1" t="s">
        <v>890</v>
      </c>
      <c r="O68" s="20" t="s">
        <v>876</v>
      </c>
      <c r="P68" s="1"/>
      <c r="Q68" s="20" t="s">
        <v>889</v>
      </c>
      <c r="R68" s="1" t="s">
        <v>880</v>
      </c>
      <c r="S68" s="12"/>
      <c r="T68" s="70"/>
      <c r="U68" s="5" t="s">
        <v>876</v>
      </c>
      <c r="V68" s="5" t="s">
        <v>888</v>
      </c>
      <c r="W68" s="4" t="s">
        <v>1279</v>
      </c>
    </row>
    <row r="69" spans="1:23" ht="16.5" customHeight="1" x14ac:dyDescent="0.45">
      <c r="A69" s="134">
        <v>67</v>
      </c>
      <c r="B69" s="25">
        <v>93</v>
      </c>
      <c r="C69" s="36" t="s">
        <v>110</v>
      </c>
      <c r="D69" s="28">
        <v>2009</v>
      </c>
      <c r="E69" s="88" t="s">
        <v>123</v>
      </c>
      <c r="F69" s="1" t="s">
        <v>199</v>
      </c>
      <c r="G69" s="1" t="s">
        <v>885</v>
      </c>
      <c r="H69" s="7" t="s">
        <v>926</v>
      </c>
      <c r="I69" s="20" t="s">
        <v>876</v>
      </c>
      <c r="J69" s="1">
        <v>147</v>
      </c>
      <c r="K69" s="1" t="s">
        <v>925</v>
      </c>
      <c r="L69" s="11" t="s">
        <v>924</v>
      </c>
      <c r="M69" s="18" t="s">
        <v>923</v>
      </c>
      <c r="N69" s="1" t="s">
        <v>922</v>
      </c>
      <c r="O69" s="20" t="s">
        <v>876</v>
      </c>
      <c r="P69" s="1"/>
      <c r="Q69" s="20" t="s">
        <v>881</v>
      </c>
      <c r="R69" s="1" t="s">
        <v>880</v>
      </c>
      <c r="S69" s="12" t="s">
        <v>898</v>
      </c>
      <c r="T69" s="70" t="s">
        <v>921</v>
      </c>
      <c r="U69" s="5" t="s">
        <v>876</v>
      </c>
      <c r="V69" s="5"/>
      <c r="W69" s="4" t="s">
        <v>1279</v>
      </c>
    </row>
    <row r="70" spans="1:23" ht="16.5" customHeight="1" x14ac:dyDescent="0.45">
      <c r="A70" s="134">
        <v>68</v>
      </c>
      <c r="B70" s="25">
        <v>94</v>
      </c>
      <c r="C70" s="36" t="s">
        <v>111</v>
      </c>
      <c r="D70" s="28">
        <v>2009</v>
      </c>
      <c r="E70" s="88" t="s">
        <v>123</v>
      </c>
      <c r="F70" s="1" t="s">
        <v>920</v>
      </c>
      <c r="G70" s="1" t="s">
        <v>885</v>
      </c>
      <c r="H70" s="7" t="s">
        <v>919</v>
      </c>
      <c r="I70" s="20" t="s">
        <v>876</v>
      </c>
      <c r="J70" s="1">
        <v>161</v>
      </c>
      <c r="K70" s="1" t="s">
        <v>918</v>
      </c>
      <c r="L70" s="11"/>
      <c r="M70" s="18" t="s">
        <v>917</v>
      </c>
      <c r="N70" s="1" t="s">
        <v>916</v>
      </c>
      <c r="O70" s="20"/>
      <c r="P70" s="1"/>
      <c r="Q70" s="20" t="s">
        <v>915</v>
      </c>
      <c r="R70" s="1" t="s">
        <v>880</v>
      </c>
      <c r="S70" s="12" t="s">
        <v>914</v>
      </c>
      <c r="T70" s="70" t="s">
        <v>913</v>
      </c>
      <c r="U70" s="5" t="s">
        <v>876</v>
      </c>
      <c r="V70" s="5"/>
      <c r="W70" s="4" t="s">
        <v>1279</v>
      </c>
    </row>
    <row r="71" spans="1:23" ht="16.5" customHeight="1" x14ac:dyDescent="0.45">
      <c r="A71" s="134">
        <v>69</v>
      </c>
      <c r="B71" s="25">
        <v>95</v>
      </c>
      <c r="C71" s="36" t="s">
        <v>112</v>
      </c>
      <c r="D71" s="28">
        <v>2008</v>
      </c>
      <c r="E71" s="88" t="s">
        <v>123</v>
      </c>
      <c r="F71" s="1" t="s">
        <v>912</v>
      </c>
      <c r="G71" s="1" t="s">
        <v>911</v>
      </c>
      <c r="H71" s="7" t="s">
        <v>910</v>
      </c>
      <c r="I71" s="20" t="s">
        <v>909</v>
      </c>
      <c r="J71" s="1">
        <v>21</v>
      </c>
      <c r="K71" s="1" t="s">
        <v>908</v>
      </c>
      <c r="L71" s="11" t="s">
        <v>876</v>
      </c>
      <c r="M71" s="18" t="s">
        <v>907</v>
      </c>
      <c r="N71" s="1" t="s">
        <v>906</v>
      </c>
      <c r="O71" s="20" t="s">
        <v>905</v>
      </c>
      <c r="P71" s="1"/>
      <c r="Q71" s="20" t="s">
        <v>881</v>
      </c>
      <c r="R71" s="1" t="s">
        <v>880</v>
      </c>
      <c r="S71" s="12" t="s">
        <v>898</v>
      </c>
      <c r="T71" s="70" t="s">
        <v>904</v>
      </c>
      <c r="U71" s="5" t="s">
        <v>903</v>
      </c>
      <c r="V71" s="5" t="s">
        <v>876</v>
      </c>
      <c r="W71" s="4" t="s">
        <v>1279</v>
      </c>
    </row>
    <row r="72" spans="1:23" ht="16.5" customHeight="1" x14ac:dyDescent="0.45">
      <c r="A72" s="134">
        <v>70</v>
      </c>
      <c r="B72" s="25">
        <v>96</v>
      </c>
      <c r="C72" s="36" t="s">
        <v>113</v>
      </c>
      <c r="D72" s="28">
        <v>2008</v>
      </c>
      <c r="E72" s="88" t="s">
        <v>123</v>
      </c>
      <c r="F72" s="1" t="s">
        <v>886</v>
      </c>
      <c r="G72" s="1" t="s">
        <v>885</v>
      </c>
      <c r="H72" s="7" t="s">
        <v>902</v>
      </c>
      <c r="I72" s="20" t="s">
        <v>876</v>
      </c>
      <c r="J72" s="1">
        <v>203</v>
      </c>
      <c r="K72" s="1" t="s">
        <v>901</v>
      </c>
      <c r="L72" s="11" t="s">
        <v>1278</v>
      </c>
      <c r="M72" s="18" t="s">
        <v>900</v>
      </c>
      <c r="N72" s="1" t="s">
        <v>899</v>
      </c>
      <c r="O72" s="20" t="s">
        <v>876</v>
      </c>
      <c r="P72" s="1"/>
      <c r="Q72" s="20" t="s">
        <v>881</v>
      </c>
      <c r="R72" s="1" t="s">
        <v>880</v>
      </c>
      <c r="S72" s="12" t="s">
        <v>898</v>
      </c>
      <c r="T72" s="70" t="s">
        <v>897</v>
      </c>
      <c r="U72" s="5" t="s">
        <v>896</v>
      </c>
      <c r="V72" s="5" t="s">
        <v>876</v>
      </c>
      <c r="W72" s="4" t="s">
        <v>1279</v>
      </c>
    </row>
    <row r="73" spans="1:23" ht="16.5" customHeight="1" x14ac:dyDescent="0.45">
      <c r="A73" s="134">
        <v>71</v>
      </c>
      <c r="B73" s="25">
        <v>98</v>
      </c>
      <c r="C73" s="109" t="s">
        <v>114</v>
      </c>
      <c r="D73" s="89">
        <v>2008</v>
      </c>
      <c r="E73" s="88" t="s">
        <v>123</v>
      </c>
      <c r="F73" s="1" t="s">
        <v>920</v>
      </c>
      <c r="G73" s="1"/>
      <c r="H73" s="7" t="s">
        <v>943</v>
      </c>
      <c r="I73" s="20" t="s">
        <v>942</v>
      </c>
      <c r="J73" s="1">
        <v>223</v>
      </c>
      <c r="K73" s="1" t="s">
        <v>941</v>
      </c>
      <c r="L73" s="11" t="s">
        <v>876</v>
      </c>
      <c r="M73" s="18" t="s">
        <v>940</v>
      </c>
      <c r="N73" s="1" t="s">
        <v>939</v>
      </c>
      <c r="O73" s="20" t="s">
        <v>876</v>
      </c>
      <c r="P73" s="1"/>
      <c r="Q73" s="20" t="s">
        <v>881</v>
      </c>
      <c r="R73" s="1" t="s">
        <v>880</v>
      </c>
      <c r="S73" s="12" t="s">
        <v>938</v>
      </c>
      <c r="T73" s="70" t="s">
        <v>937</v>
      </c>
      <c r="U73" s="5" t="s">
        <v>936</v>
      </c>
      <c r="V73" s="5" t="s">
        <v>935</v>
      </c>
      <c r="W73" s="4" t="s">
        <v>1279</v>
      </c>
    </row>
    <row r="74" spans="1:23" ht="16.5" customHeight="1" x14ac:dyDescent="0.45">
      <c r="A74" s="134">
        <v>72</v>
      </c>
      <c r="B74" s="25">
        <v>99</v>
      </c>
      <c r="C74" s="64" t="s">
        <v>115</v>
      </c>
      <c r="D74" s="89">
        <v>2008</v>
      </c>
      <c r="E74" s="88" t="s">
        <v>124</v>
      </c>
      <c r="F74" s="1" t="s">
        <v>934</v>
      </c>
      <c r="G74" s="1" t="s">
        <v>885</v>
      </c>
      <c r="H74" s="7" t="s">
        <v>933</v>
      </c>
      <c r="I74" s="20" t="s">
        <v>876</v>
      </c>
      <c r="J74" s="1">
        <v>125</v>
      </c>
      <c r="K74" s="1" t="s">
        <v>932</v>
      </c>
      <c r="L74" s="11" t="s">
        <v>1020</v>
      </c>
      <c r="M74" s="18" t="s">
        <v>931</v>
      </c>
      <c r="N74" s="1" t="s">
        <v>930</v>
      </c>
      <c r="O74" s="20" t="s">
        <v>876</v>
      </c>
      <c r="P74" s="1"/>
      <c r="Q74" s="20" t="s">
        <v>881</v>
      </c>
      <c r="R74" s="1" t="s">
        <v>880</v>
      </c>
      <c r="S74" s="12" t="s">
        <v>929</v>
      </c>
      <c r="T74" s="70" t="s">
        <v>928</v>
      </c>
      <c r="U74" s="5" t="s">
        <v>927</v>
      </c>
      <c r="V74" s="5" t="s">
        <v>876</v>
      </c>
      <c r="W74" s="4" t="s">
        <v>1279</v>
      </c>
    </row>
    <row r="75" spans="1:23" ht="16.5" customHeight="1" x14ac:dyDescent="0.45">
      <c r="A75" s="134">
        <v>73</v>
      </c>
      <c r="B75" s="25">
        <v>103</v>
      </c>
      <c r="C75" s="36" t="s">
        <v>113</v>
      </c>
      <c r="D75" s="28" t="s">
        <v>116</v>
      </c>
      <c r="E75" s="88" t="s">
        <v>123</v>
      </c>
      <c r="F75" s="1" t="s">
        <v>295</v>
      </c>
      <c r="G75" s="2" t="s">
        <v>654</v>
      </c>
      <c r="H75" s="7" t="s">
        <v>981</v>
      </c>
      <c r="I75" s="20" t="s">
        <v>715</v>
      </c>
      <c r="J75" s="1">
        <v>175</v>
      </c>
      <c r="K75" s="1" t="s">
        <v>982</v>
      </c>
      <c r="L75" s="11" t="s">
        <v>983</v>
      </c>
      <c r="M75" s="18" t="s">
        <v>147</v>
      </c>
      <c r="N75" s="1" t="s">
        <v>663</v>
      </c>
      <c r="O75" s="20"/>
      <c r="P75" s="1"/>
      <c r="Q75" s="20" t="s">
        <v>190</v>
      </c>
      <c r="R75" s="1" t="s">
        <v>41</v>
      </c>
      <c r="S75" s="12" t="s">
        <v>151</v>
      </c>
      <c r="T75" s="70"/>
      <c r="U75" s="5" t="s">
        <v>984</v>
      </c>
      <c r="V75" s="5" t="s">
        <v>1225</v>
      </c>
      <c r="W75" s="4" t="s">
        <v>1279</v>
      </c>
    </row>
    <row r="76" spans="1:23" ht="16.5" customHeight="1" x14ac:dyDescent="0.45">
      <c r="A76" s="134">
        <v>74</v>
      </c>
      <c r="B76" s="25">
        <v>105</v>
      </c>
      <c r="C76" s="36" t="s">
        <v>117</v>
      </c>
      <c r="D76" s="28">
        <v>2007</v>
      </c>
      <c r="E76" s="88" t="s">
        <v>123</v>
      </c>
      <c r="F76" s="1" t="s">
        <v>199</v>
      </c>
      <c r="G76" s="2" t="s">
        <v>654</v>
      </c>
      <c r="H76" s="7" t="s">
        <v>985</v>
      </c>
      <c r="I76" s="20" t="s">
        <v>970</v>
      </c>
      <c r="J76" s="1">
        <v>150</v>
      </c>
      <c r="K76" s="1" t="s">
        <v>986</v>
      </c>
      <c r="L76" s="11" t="s">
        <v>987</v>
      </c>
      <c r="M76" s="18" t="s">
        <v>147</v>
      </c>
      <c r="N76" s="1" t="s">
        <v>1294</v>
      </c>
      <c r="O76" s="20" t="s">
        <v>970</v>
      </c>
      <c r="P76" s="1"/>
      <c r="Q76" s="20" t="s">
        <v>190</v>
      </c>
      <c r="R76" s="1" t="s">
        <v>988</v>
      </c>
      <c r="S76" s="12" t="s">
        <v>151</v>
      </c>
      <c r="T76" s="70" t="s">
        <v>989</v>
      </c>
      <c r="U76" s="5" t="s">
        <v>990</v>
      </c>
      <c r="V76" s="5" t="s">
        <v>1225</v>
      </c>
      <c r="W76" s="4" t="s">
        <v>1279</v>
      </c>
    </row>
    <row r="77" spans="1:23" ht="16.5" customHeight="1" x14ac:dyDescent="0.45">
      <c r="A77" s="134">
        <v>75</v>
      </c>
      <c r="B77" s="25">
        <v>107</v>
      </c>
      <c r="C77" s="36" t="s">
        <v>118</v>
      </c>
      <c r="D77" s="28">
        <v>2006</v>
      </c>
      <c r="E77" s="88" t="s">
        <v>123</v>
      </c>
      <c r="F77" s="1" t="s">
        <v>359</v>
      </c>
      <c r="G77" s="2" t="s">
        <v>654</v>
      </c>
      <c r="H77" s="7" t="s">
        <v>991</v>
      </c>
      <c r="I77" s="20" t="s">
        <v>970</v>
      </c>
      <c r="J77" s="1">
        <v>219</v>
      </c>
      <c r="K77" s="1" t="s">
        <v>992</v>
      </c>
      <c r="L77" s="11" t="s">
        <v>993</v>
      </c>
      <c r="M77" s="18" t="s">
        <v>147</v>
      </c>
      <c r="N77" s="1" t="s">
        <v>663</v>
      </c>
      <c r="O77" s="20"/>
      <c r="P77" s="1"/>
      <c r="Q77" s="20" t="s">
        <v>190</v>
      </c>
      <c r="R77" s="1" t="s">
        <v>41</v>
      </c>
      <c r="S77" s="12" t="s">
        <v>994</v>
      </c>
      <c r="T77" s="70" t="s">
        <v>715</v>
      </c>
      <c r="U77" s="5" t="s">
        <v>995</v>
      </c>
      <c r="V77" s="5" t="s">
        <v>1225</v>
      </c>
      <c r="W77" s="4" t="s">
        <v>1279</v>
      </c>
    </row>
    <row r="78" spans="1:23" ht="16.5" customHeight="1" x14ac:dyDescent="0.45">
      <c r="A78" s="134">
        <v>76</v>
      </c>
      <c r="B78" s="25">
        <v>108</v>
      </c>
      <c r="C78" s="36" t="s">
        <v>119</v>
      </c>
      <c r="D78" s="28">
        <v>2006</v>
      </c>
      <c r="E78" s="88" t="s">
        <v>123</v>
      </c>
      <c r="F78" s="1" t="s">
        <v>344</v>
      </c>
      <c r="G78" s="2" t="s">
        <v>654</v>
      </c>
      <c r="H78" s="7" t="s">
        <v>996</v>
      </c>
      <c r="I78" s="20" t="s">
        <v>970</v>
      </c>
      <c r="J78" s="1">
        <v>55</v>
      </c>
      <c r="K78" s="1" t="s">
        <v>997</v>
      </c>
      <c r="L78" s="11" t="s">
        <v>998</v>
      </c>
      <c r="M78" s="18" t="s">
        <v>147</v>
      </c>
      <c r="N78" s="1" t="s">
        <v>663</v>
      </c>
      <c r="O78" s="20"/>
      <c r="P78" s="1"/>
      <c r="Q78" s="20" t="s">
        <v>190</v>
      </c>
      <c r="R78" s="1" t="s">
        <v>41</v>
      </c>
      <c r="S78" s="12" t="s">
        <v>151</v>
      </c>
      <c r="T78" s="70" t="s">
        <v>715</v>
      </c>
      <c r="U78" s="5" t="s">
        <v>999</v>
      </c>
      <c r="V78" s="5" t="s">
        <v>1225</v>
      </c>
      <c r="W78" s="4" t="s">
        <v>1279</v>
      </c>
    </row>
    <row r="79" spans="1:23" ht="16.5" customHeight="1" x14ac:dyDescent="0.45">
      <c r="A79" s="134">
        <v>77</v>
      </c>
      <c r="B79" s="25">
        <v>109</v>
      </c>
      <c r="C79" s="36" t="s">
        <v>120</v>
      </c>
      <c r="D79" s="28">
        <v>2006</v>
      </c>
      <c r="E79" s="88" t="s">
        <v>123</v>
      </c>
      <c r="F79" s="27" t="s">
        <v>272</v>
      </c>
      <c r="G79" s="2" t="s">
        <v>654</v>
      </c>
      <c r="H79" s="29" t="s">
        <v>1000</v>
      </c>
      <c r="I79" s="135" t="s">
        <v>1001</v>
      </c>
      <c r="J79" s="27">
        <v>214</v>
      </c>
      <c r="K79" s="2" t="s">
        <v>1002</v>
      </c>
      <c r="L79" s="30" t="s">
        <v>1003</v>
      </c>
      <c r="M79" s="18" t="s">
        <v>147</v>
      </c>
      <c r="N79" s="1" t="s">
        <v>663</v>
      </c>
      <c r="O79" s="21"/>
      <c r="P79" s="2"/>
      <c r="Q79" s="20" t="s">
        <v>190</v>
      </c>
      <c r="R79" s="1" t="s">
        <v>41</v>
      </c>
      <c r="S79" s="12" t="s">
        <v>775</v>
      </c>
      <c r="T79" s="19" t="s">
        <v>715</v>
      </c>
      <c r="U79" s="2"/>
      <c r="V79" s="71"/>
      <c r="W79" s="4" t="s">
        <v>1279</v>
      </c>
    </row>
    <row r="80" spans="1:23" ht="16.5" customHeight="1" x14ac:dyDescent="0.45">
      <c r="A80" s="134">
        <v>78</v>
      </c>
      <c r="B80" s="25">
        <v>110</v>
      </c>
      <c r="C80" s="36" t="s">
        <v>112</v>
      </c>
      <c r="D80" s="28">
        <v>2005</v>
      </c>
      <c r="E80" s="88" t="s">
        <v>123</v>
      </c>
      <c r="F80" s="27" t="s">
        <v>912</v>
      </c>
      <c r="G80" s="2" t="s">
        <v>654</v>
      </c>
      <c r="H80" s="29" t="s">
        <v>1004</v>
      </c>
      <c r="I80" s="135" t="s">
        <v>970</v>
      </c>
      <c r="J80" s="27">
        <v>124</v>
      </c>
      <c r="K80" s="2" t="s">
        <v>1005</v>
      </c>
      <c r="L80" s="30" t="s">
        <v>1006</v>
      </c>
      <c r="M80" s="18" t="s">
        <v>147</v>
      </c>
      <c r="N80" s="1" t="s">
        <v>663</v>
      </c>
      <c r="O80" s="21"/>
      <c r="P80" s="2"/>
      <c r="Q80" s="21" t="s">
        <v>1007</v>
      </c>
      <c r="R80" s="2" t="s">
        <v>1140</v>
      </c>
      <c r="S80" s="12" t="s">
        <v>1141</v>
      </c>
      <c r="T80" s="19" t="s">
        <v>715</v>
      </c>
      <c r="U80" s="2" t="s">
        <v>1008</v>
      </c>
      <c r="V80" s="71" t="s">
        <v>1225</v>
      </c>
      <c r="W80" s="4" t="s">
        <v>1279</v>
      </c>
    </row>
    <row r="81" spans="1:23" ht="16.5" customHeight="1" x14ac:dyDescent="0.45">
      <c r="A81" s="134">
        <v>79</v>
      </c>
      <c r="B81" s="25">
        <v>112</v>
      </c>
      <c r="C81" s="36" t="s">
        <v>121</v>
      </c>
      <c r="D81" s="28">
        <v>2005</v>
      </c>
      <c r="E81" s="88" t="s">
        <v>123</v>
      </c>
      <c r="F81" s="27" t="s">
        <v>1009</v>
      </c>
      <c r="G81" s="2" t="s">
        <v>654</v>
      </c>
      <c r="H81" s="29" t="s">
        <v>1010</v>
      </c>
      <c r="I81" s="135" t="s">
        <v>970</v>
      </c>
      <c r="J81" s="27">
        <v>274</v>
      </c>
      <c r="K81" s="2" t="s">
        <v>1011</v>
      </c>
      <c r="L81" s="30" t="s">
        <v>1012</v>
      </c>
      <c r="M81" s="18" t="s">
        <v>147</v>
      </c>
      <c r="N81" s="1" t="s">
        <v>663</v>
      </c>
      <c r="O81" s="21"/>
      <c r="P81" s="2"/>
      <c r="Q81" s="20" t="s">
        <v>190</v>
      </c>
      <c r="R81" s="1" t="s">
        <v>41</v>
      </c>
      <c r="S81" s="12" t="s">
        <v>151</v>
      </c>
      <c r="T81" s="19" t="s">
        <v>1013</v>
      </c>
      <c r="U81" s="2" t="s">
        <v>1014</v>
      </c>
      <c r="V81" s="71" t="s">
        <v>1225</v>
      </c>
      <c r="W81" s="4" t="s">
        <v>1279</v>
      </c>
    </row>
    <row r="82" spans="1:23" ht="16.5" customHeight="1" x14ac:dyDescent="0.45">
      <c r="A82" s="134">
        <v>80</v>
      </c>
      <c r="B82" s="25">
        <v>117</v>
      </c>
      <c r="C82" s="36" t="s">
        <v>122</v>
      </c>
      <c r="D82" s="28">
        <v>2004</v>
      </c>
      <c r="E82" s="88" t="s">
        <v>123</v>
      </c>
      <c r="F82" s="1" t="s">
        <v>199</v>
      </c>
      <c r="G82" s="2" t="s">
        <v>654</v>
      </c>
      <c r="H82" s="29" t="s">
        <v>1015</v>
      </c>
      <c r="I82" s="135" t="s">
        <v>970</v>
      </c>
      <c r="J82" s="27">
        <v>96</v>
      </c>
      <c r="K82" s="2" t="s">
        <v>1016</v>
      </c>
      <c r="L82" s="30" t="s">
        <v>1017</v>
      </c>
      <c r="M82" s="18" t="s">
        <v>147</v>
      </c>
      <c r="N82" s="1" t="s">
        <v>663</v>
      </c>
      <c r="O82" s="21"/>
      <c r="P82" s="2"/>
      <c r="Q82" s="20" t="s">
        <v>190</v>
      </c>
      <c r="R82" s="1" t="s">
        <v>41</v>
      </c>
      <c r="S82" s="12" t="s">
        <v>151</v>
      </c>
      <c r="T82" s="19" t="s">
        <v>1018</v>
      </c>
      <c r="U82" s="2" t="s">
        <v>1019</v>
      </c>
      <c r="V82" s="71" t="s">
        <v>1225</v>
      </c>
      <c r="W82" s="4" t="s">
        <v>1279</v>
      </c>
    </row>
  </sheetData>
  <sheetProtection password="CC17" sheet="1" objects="1" scenarios="1"/>
  <sortState ref="C41:D49">
    <sortCondition ref="C25:C32"/>
  </sortState>
  <mergeCells count="15">
    <mergeCell ref="A1:A2"/>
    <mergeCell ref="B1:B2"/>
    <mergeCell ref="C1:C2"/>
    <mergeCell ref="D1:D2"/>
    <mergeCell ref="G1:G2"/>
    <mergeCell ref="F1:F2"/>
    <mergeCell ref="T1:T2"/>
    <mergeCell ref="V1:V2"/>
    <mergeCell ref="U1:U2"/>
    <mergeCell ref="E1:E2"/>
    <mergeCell ref="H1:H2"/>
    <mergeCell ref="I1:L1"/>
    <mergeCell ref="M1:N1"/>
    <mergeCell ref="O1:P1"/>
    <mergeCell ref="Q1:S1"/>
  </mergeCells>
  <phoneticPr fontId="18"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89"/>
  <sheetViews>
    <sheetView zoomScale="80" zoomScaleNormal="80" workbookViewId="0">
      <pane xSplit="14" ySplit="3" topLeftCell="O4" activePane="bottomRight" state="frozen"/>
      <selection pane="topRight" activeCell="M1" sqref="M1"/>
      <selection pane="bottomLeft" activeCell="A4" sqref="A4"/>
      <selection pane="bottomRight" activeCell="G9" sqref="G9"/>
    </sheetView>
  </sheetViews>
  <sheetFormatPr defaultColWidth="9" defaultRowHeight="17" x14ac:dyDescent="0.45"/>
  <cols>
    <col min="1" max="1" width="4.58203125" style="6" bestFit="1" customWidth="1"/>
    <col min="2" max="2" width="7.5" style="65" customWidth="1"/>
    <col min="3" max="3" width="12.58203125" style="121" customWidth="1"/>
    <col min="4" max="4" width="10.58203125" style="121" customWidth="1"/>
    <col min="5" max="5" width="4.83203125" style="54" customWidth="1"/>
    <col min="6" max="6" width="4.75" style="54" customWidth="1"/>
    <col min="7" max="7" width="9.58203125" style="65" customWidth="1"/>
    <col min="8" max="8" width="5.58203125" style="54" customWidth="1"/>
    <col min="9" max="9" width="7.58203125" style="65" customWidth="1"/>
    <col min="10" max="10" width="5.58203125" style="54" customWidth="1"/>
    <col min="11" max="11" width="6.25" style="54" customWidth="1"/>
    <col min="12" max="13" width="8.75" style="65" customWidth="1"/>
    <col min="14" max="24" width="5.58203125" style="65" customWidth="1"/>
    <col min="25" max="25" width="6.5" style="65" customWidth="1"/>
    <col min="26" max="26" width="6" style="65" customWidth="1"/>
    <col min="27" max="27" width="11" style="65" bestFit="1" customWidth="1"/>
    <col min="28" max="28" width="7.58203125" style="65" customWidth="1"/>
    <col min="29" max="38" width="5.58203125" style="65" customWidth="1"/>
    <col min="39" max="39" width="7.58203125" style="65" customWidth="1"/>
    <col min="40" max="16384" width="9" style="37"/>
  </cols>
  <sheetData>
    <row r="1" spans="1:39" ht="16.5" customHeight="1" x14ac:dyDescent="0.45">
      <c r="A1" s="114"/>
      <c r="B1" s="91" t="s">
        <v>0</v>
      </c>
      <c r="C1" s="92" t="s">
        <v>15</v>
      </c>
      <c r="D1" s="92" t="s">
        <v>18</v>
      </c>
      <c r="E1" s="93" t="s">
        <v>31</v>
      </c>
      <c r="F1" s="94"/>
      <c r="G1" s="94"/>
      <c r="H1" s="94"/>
      <c r="I1" s="94"/>
      <c r="J1" s="95"/>
      <c r="K1" s="93" t="s">
        <v>44</v>
      </c>
      <c r="L1" s="94"/>
      <c r="M1" s="94"/>
      <c r="N1" s="94"/>
      <c r="O1" s="115" t="s">
        <v>1280</v>
      </c>
      <c r="P1" s="116"/>
      <c r="Q1" s="116"/>
      <c r="R1" s="116"/>
      <c r="S1" s="116"/>
      <c r="T1" s="116"/>
      <c r="U1" s="116"/>
      <c r="V1" s="116"/>
      <c r="W1" s="116"/>
      <c r="X1" s="116"/>
      <c r="Y1" s="116"/>
      <c r="Z1" s="116"/>
      <c r="AA1" s="116"/>
      <c r="AB1" s="117"/>
      <c r="AC1" s="118" t="s">
        <v>1281</v>
      </c>
      <c r="AD1" s="118"/>
      <c r="AE1" s="118"/>
      <c r="AF1" s="118"/>
      <c r="AG1" s="118"/>
      <c r="AH1" s="118"/>
      <c r="AI1" s="118"/>
      <c r="AJ1" s="118"/>
      <c r="AK1" s="118"/>
      <c r="AL1" s="118"/>
      <c r="AM1" s="118"/>
    </row>
    <row r="2" spans="1:39" s="54" customFormat="1" ht="16.5" customHeight="1" x14ac:dyDescent="0.45">
      <c r="A2" s="114"/>
      <c r="B2" s="96"/>
      <c r="C2" s="97"/>
      <c r="D2" s="97"/>
      <c r="E2" s="98" t="s">
        <v>1115</v>
      </c>
      <c r="F2" s="98" t="s">
        <v>1114</v>
      </c>
      <c r="G2" s="99" t="s">
        <v>39</v>
      </c>
      <c r="H2" s="83"/>
      <c r="I2" s="99" t="s">
        <v>40</v>
      </c>
      <c r="J2" s="83"/>
      <c r="K2" s="98" t="s">
        <v>1282</v>
      </c>
      <c r="L2" s="91" t="s">
        <v>45</v>
      </c>
      <c r="M2" s="91" t="s">
        <v>134</v>
      </c>
      <c r="N2" s="100" t="s">
        <v>135</v>
      </c>
      <c r="O2" s="101" t="s">
        <v>8</v>
      </c>
      <c r="P2" s="102" t="s">
        <v>9</v>
      </c>
      <c r="Q2" s="102" t="s">
        <v>10</v>
      </c>
      <c r="R2" s="102" t="s">
        <v>11</v>
      </c>
      <c r="S2" s="24" t="s">
        <v>136</v>
      </c>
      <c r="T2" s="25" t="s">
        <v>2</v>
      </c>
      <c r="U2" s="25" t="s">
        <v>3</v>
      </c>
      <c r="V2" s="25" t="s">
        <v>4</v>
      </c>
      <c r="W2" s="25" t="s">
        <v>6</v>
      </c>
      <c r="X2" s="25" t="s">
        <v>7</v>
      </c>
      <c r="Y2" s="85" t="s">
        <v>5</v>
      </c>
      <c r="Z2" s="119" t="s">
        <v>33</v>
      </c>
      <c r="AA2" s="24"/>
      <c r="AB2" s="82" t="s">
        <v>34</v>
      </c>
      <c r="AC2" s="103" t="s">
        <v>8</v>
      </c>
      <c r="AD2" s="104" t="s">
        <v>9</v>
      </c>
      <c r="AE2" s="104" t="s">
        <v>10</v>
      </c>
      <c r="AF2" s="104" t="s">
        <v>11</v>
      </c>
      <c r="AG2" s="25" t="s">
        <v>1</v>
      </c>
      <c r="AH2" s="25" t="s">
        <v>2</v>
      </c>
      <c r="AI2" s="25" t="s">
        <v>3</v>
      </c>
      <c r="AJ2" s="25" t="s">
        <v>4</v>
      </c>
      <c r="AK2" s="25" t="s">
        <v>6</v>
      </c>
      <c r="AL2" s="25" t="s">
        <v>7</v>
      </c>
      <c r="AM2" s="85" t="s">
        <v>5</v>
      </c>
    </row>
    <row r="3" spans="1:39" s="54" customFormat="1" x14ac:dyDescent="0.45">
      <c r="A3" s="114"/>
      <c r="B3" s="105"/>
      <c r="C3" s="106"/>
      <c r="D3" s="106"/>
      <c r="E3" s="107"/>
      <c r="F3" s="107"/>
      <c r="G3" s="84" t="s">
        <v>32</v>
      </c>
      <c r="H3" s="84" t="s">
        <v>43</v>
      </c>
      <c r="I3" s="84" t="s">
        <v>32</v>
      </c>
      <c r="J3" s="84" t="s">
        <v>43</v>
      </c>
      <c r="K3" s="107"/>
      <c r="L3" s="105"/>
      <c r="M3" s="105"/>
      <c r="N3" s="108"/>
      <c r="O3" s="63" t="s">
        <v>43</v>
      </c>
      <c r="P3" s="25" t="s">
        <v>43</v>
      </c>
      <c r="Q3" s="25" t="s">
        <v>43</v>
      </c>
      <c r="R3" s="25" t="s">
        <v>43</v>
      </c>
      <c r="S3" s="24" t="s">
        <v>137</v>
      </c>
      <c r="T3" s="25" t="s">
        <v>137</v>
      </c>
      <c r="U3" s="25" t="s">
        <v>137</v>
      </c>
      <c r="V3" s="25" t="s">
        <v>137</v>
      </c>
      <c r="W3" s="25" t="s">
        <v>137</v>
      </c>
      <c r="X3" s="25" t="s">
        <v>137</v>
      </c>
      <c r="Y3" s="25" t="s">
        <v>137</v>
      </c>
      <c r="Z3" s="25" t="s">
        <v>159</v>
      </c>
      <c r="AA3" s="119" t="s">
        <v>160</v>
      </c>
      <c r="AB3" s="82" t="s">
        <v>138</v>
      </c>
      <c r="AC3" s="24" t="s">
        <v>43</v>
      </c>
      <c r="AD3" s="25" t="s">
        <v>43</v>
      </c>
      <c r="AE3" s="25" t="s">
        <v>43</v>
      </c>
      <c r="AF3" s="25" t="s">
        <v>43</v>
      </c>
      <c r="AG3" s="25"/>
      <c r="AH3" s="25"/>
      <c r="AI3" s="25"/>
      <c r="AJ3" s="25"/>
      <c r="AK3" s="25"/>
      <c r="AL3" s="25"/>
      <c r="AM3" s="25"/>
    </row>
    <row r="4" spans="1:39" x14ac:dyDescent="0.45">
      <c r="A4" s="38">
        <v>1</v>
      </c>
      <c r="B4" s="66">
        <v>1</v>
      </c>
      <c r="C4" s="2" t="s">
        <v>49</v>
      </c>
      <c r="D4" s="51">
        <v>2020</v>
      </c>
      <c r="E4" s="62">
        <v>5</v>
      </c>
      <c r="F4" s="62">
        <v>1</v>
      </c>
      <c r="G4" s="1" t="s">
        <v>41</v>
      </c>
      <c r="H4" s="26">
        <v>48</v>
      </c>
      <c r="I4" s="1" t="s">
        <v>1118</v>
      </c>
      <c r="J4" s="26">
        <v>48</v>
      </c>
      <c r="K4" s="62">
        <v>1</v>
      </c>
      <c r="L4" s="7" t="s">
        <v>779</v>
      </c>
      <c r="M4" s="7">
        <v>56</v>
      </c>
      <c r="N4" s="11" t="s">
        <v>340</v>
      </c>
      <c r="O4" s="15"/>
      <c r="P4" s="16"/>
      <c r="Q4" s="16"/>
      <c r="R4" s="16"/>
      <c r="S4" s="5"/>
      <c r="T4" s="5"/>
      <c r="U4" s="5"/>
      <c r="V4" s="5"/>
      <c r="W4" s="5"/>
      <c r="X4" s="5"/>
      <c r="Y4" s="5"/>
      <c r="Z4" s="42">
        <v>0.66300000000000003</v>
      </c>
      <c r="AA4" s="33" t="s">
        <v>803</v>
      </c>
      <c r="AB4" s="9"/>
      <c r="AC4" s="22"/>
      <c r="AD4" s="23"/>
      <c r="AE4" s="23"/>
      <c r="AF4" s="23"/>
      <c r="AG4" s="13"/>
      <c r="AH4" s="14"/>
      <c r="AI4" s="14"/>
      <c r="AJ4" s="14"/>
      <c r="AK4" s="8"/>
      <c r="AL4" s="8"/>
      <c r="AM4" s="8"/>
    </row>
    <row r="5" spans="1:39" x14ac:dyDescent="0.45">
      <c r="A5" s="38">
        <v>2</v>
      </c>
      <c r="B5" s="66">
        <v>2</v>
      </c>
      <c r="C5" s="2" t="s">
        <v>1028</v>
      </c>
      <c r="D5" s="51">
        <v>2020</v>
      </c>
      <c r="E5" s="62">
        <v>1</v>
      </c>
      <c r="F5" s="62">
        <v>1</v>
      </c>
      <c r="G5" s="1" t="s">
        <v>41</v>
      </c>
      <c r="H5" s="26">
        <v>28</v>
      </c>
      <c r="I5" s="1" t="s">
        <v>158</v>
      </c>
      <c r="J5" s="26">
        <v>159</v>
      </c>
      <c r="K5" s="62">
        <v>1</v>
      </c>
      <c r="L5" s="7" t="s">
        <v>186</v>
      </c>
      <c r="M5" s="7">
        <v>57</v>
      </c>
      <c r="N5" s="11" t="s">
        <v>193</v>
      </c>
      <c r="O5" s="15"/>
      <c r="P5" s="16"/>
      <c r="Q5" s="16"/>
      <c r="R5" s="16"/>
      <c r="S5" s="5">
        <v>66.7</v>
      </c>
      <c r="T5" s="5">
        <v>63.9</v>
      </c>
      <c r="U5" s="5"/>
      <c r="V5" s="5"/>
      <c r="W5" s="5"/>
      <c r="X5" s="5"/>
      <c r="Y5" s="5"/>
      <c r="Z5" s="42">
        <v>0.73</v>
      </c>
      <c r="AA5" s="33" t="s">
        <v>802</v>
      </c>
      <c r="AB5" s="9"/>
      <c r="AC5" s="22">
        <f t="shared" ref="AC5:AC26" si="0">H5*S5/100</f>
        <v>18.676000000000002</v>
      </c>
      <c r="AD5" s="23">
        <f t="shared" ref="AD5:AD10" si="1">J5-AF5</f>
        <v>57.399000000000001</v>
      </c>
      <c r="AE5" s="23">
        <f t="shared" ref="AE5:AE26" si="2">H5-AC5</f>
        <v>9.3239999999999981</v>
      </c>
      <c r="AF5" s="23">
        <f t="shared" ref="AF5:AF10" si="3">J5*T5/100</f>
        <v>101.601</v>
      </c>
      <c r="AG5" s="57">
        <f>AC5/(AC5+AE5)</f>
        <v>0.66700000000000004</v>
      </c>
      <c r="AH5" s="58">
        <f>AF5/(AD5+AF5)</f>
        <v>0.63900000000000001</v>
      </c>
      <c r="AI5" s="58">
        <f>AC5/(AC5+AD5)</f>
        <v>0.24549457771935593</v>
      </c>
      <c r="AJ5" s="58">
        <f>AF5/(AE5+AF5)</f>
        <v>0.91594320486815417</v>
      </c>
      <c r="AK5" s="8">
        <f>AG5/(1-AH5)</f>
        <v>1.847645429362881</v>
      </c>
      <c r="AL5" s="8">
        <f>(1-AG5)/AH5</f>
        <v>0.52112676056338025</v>
      </c>
      <c r="AM5" s="42">
        <f>(AC5+AF5)/(AC5+AD5+AE5+AF5)</f>
        <v>0.64319251336898398</v>
      </c>
    </row>
    <row r="6" spans="1:39" ht="16.5" customHeight="1" x14ac:dyDescent="0.45">
      <c r="A6" s="38">
        <v>3</v>
      </c>
      <c r="B6" s="66">
        <v>3</v>
      </c>
      <c r="C6" s="2" t="s">
        <v>51</v>
      </c>
      <c r="D6" s="51">
        <v>2020</v>
      </c>
      <c r="E6" s="62">
        <v>4</v>
      </c>
      <c r="F6" s="62"/>
      <c r="G6" s="1" t="s">
        <v>41</v>
      </c>
      <c r="H6" s="26">
        <v>35</v>
      </c>
      <c r="I6" s="1" t="s">
        <v>1119</v>
      </c>
      <c r="J6" s="26">
        <v>38</v>
      </c>
      <c r="K6" s="62">
        <v>1</v>
      </c>
      <c r="L6" s="7" t="s">
        <v>793</v>
      </c>
      <c r="M6" s="7" t="s">
        <v>777</v>
      </c>
      <c r="N6" s="11"/>
      <c r="O6" s="15"/>
      <c r="P6" s="16"/>
      <c r="Q6" s="16"/>
      <c r="R6" s="16"/>
      <c r="S6" s="5">
        <v>94</v>
      </c>
      <c r="T6" s="5">
        <v>97</v>
      </c>
      <c r="U6" s="5"/>
      <c r="V6" s="5"/>
      <c r="W6" s="5"/>
      <c r="X6" s="5"/>
      <c r="Y6" s="5"/>
      <c r="Z6" s="42">
        <v>0.99</v>
      </c>
      <c r="AA6" s="33" t="s">
        <v>801</v>
      </c>
      <c r="AB6" s="9"/>
      <c r="AC6" s="22">
        <f t="shared" si="0"/>
        <v>32.9</v>
      </c>
      <c r="AD6" s="23">
        <f t="shared" si="1"/>
        <v>1.1400000000000006</v>
      </c>
      <c r="AE6" s="23">
        <f t="shared" si="2"/>
        <v>2.1000000000000014</v>
      </c>
      <c r="AF6" s="23">
        <f t="shared" si="3"/>
        <v>36.86</v>
      </c>
      <c r="AG6" s="57">
        <f t="shared" ref="AG6:AG10" si="4">AC6/(AC6+AE6)</f>
        <v>0.94</v>
      </c>
      <c r="AH6" s="58">
        <f t="shared" ref="AH6:AH10" si="5">AF6/(AD6+AF6)</f>
        <v>0.97</v>
      </c>
      <c r="AI6" s="58">
        <f t="shared" ref="AI6:AI10" si="6">AC6/(AC6+AD6)</f>
        <v>0.96650998824911871</v>
      </c>
      <c r="AJ6" s="58">
        <f t="shared" ref="AJ6:AJ10" si="7">AF6/(AE6+AF6)</f>
        <v>0.94609856262833669</v>
      </c>
      <c r="AK6" s="8">
        <f>AG6/(1-AH6)</f>
        <v>31.333333333333304</v>
      </c>
      <c r="AL6" s="8">
        <f>(1-AG6)/AH6</f>
        <v>6.1855670103092841E-2</v>
      </c>
      <c r="AM6" s="42">
        <f t="shared" ref="AM6:AM69" si="8">(AC6+AF6)/(AC6+AD6+AE6+AF6)</f>
        <v>0.95561643835616428</v>
      </c>
    </row>
    <row r="7" spans="1:39" ht="16.5" customHeight="1" x14ac:dyDescent="0.45">
      <c r="A7" s="38">
        <v>4</v>
      </c>
      <c r="B7" s="66">
        <v>3</v>
      </c>
      <c r="C7" s="2" t="s">
        <v>51</v>
      </c>
      <c r="D7" s="51">
        <v>2020</v>
      </c>
      <c r="E7" s="62">
        <v>4</v>
      </c>
      <c r="F7" s="62">
        <v>1</v>
      </c>
      <c r="G7" s="1" t="s">
        <v>41</v>
      </c>
      <c r="H7" s="26">
        <v>35</v>
      </c>
      <c r="I7" s="1" t="s">
        <v>1119</v>
      </c>
      <c r="J7" s="26">
        <v>38</v>
      </c>
      <c r="K7" s="62">
        <v>1</v>
      </c>
      <c r="L7" s="7" t="s">
        <v>186</v>
      </c>
      <c r="M7" s="7" t="s">
        <v>777</v>
      </c>
      <c r="N7" s="11"/>
      <c r="O7" s="15"/>
      <c r="P7" s="16"/>
      <c r="Q7" s="16"/>
      <c r="R7" s="16"/>
      <c r="S7" s="5">
        <v>87</v>
      </c>
      <c r="T7" s="5">
        <v>80</v>
      </c>
      <c r="U7" s="5"/>
      <c r="V7" s="5"/>
      <c r="W7" s="5"/>
      <c r="X7" s="5"/>
      <c r="Y7" s="5"/>
      <c r="Z7" s="42">
        <v>0.88</v>
      </c>
      <c r="AA7" s="33" t="s">
        <v>800</v>
      </c>
      <c r="AB7" s="9"/>
      <c r="AC7" s="22">
        <f t="shared" si="0"/>
        <v>30.45</v>
      </c>
      <c r="AD7" s="23">
        <f t="shared" si="1"/>
        <v>7.6000000000000014</v>
      </c>
      <c r="AE7" s="23">
        <f t="shared" si="2"/>
        <v>4.5500000000000007</v>
      </c>
      <c r="AF7" s="23">
        <f t="shared" si="3"/>
        <v>30.4</v>
      </c>
      <c r="AG7" s="57">
        <f t="shared" si="4"/>
        <v>0.87</v>
      </c>
      <c r="AH7" s="58">
        <f t="shared" si="5"/>
        <v>0.79999999999999993</v>
      </c>
      <c r="AI7" s="58">
        <f t="shared" si="6"/>
        <v>0.80026281208935612</v>
      </c>
      <c r="AJ7" s="58">
        <f t="shared" si="7"/>
        <v>0.86981402002861219</v>
      </c>
      <c r="AK7" s="8">
        <f>AG7/(1-AH7)</f>
        <v>4.3499999999999988</v>
      </c>
      <c r="AL7" s="8">
        <f>(1-AG7)/AH7</f>
        <v>0.16250000000000001</v>
      </c>
      <c r="AM7" s="42">
        <f t="shared" si="8"/>
        <v>0.83356164383561637</v>
      </c>
    </row>
    <row r="8" spans="1:39" ht="16.5" customHeight="1" x14ac:dyDescent="0.45">
      <c r="A8" s="38">
        <v>5</v>
      </c>
      <c r="B8" s="25">
        <v>4</v>
      </c>
      <c r="C8" s="2" t="s">
        <v>52</v>
      </c>
      <c r="D8" s="2">
        <v>2020</v>
      </c>
      <c r="E8" s="62">
        <v>3</v>
      </c>
      <c r="F8" s="62">
        <v>1</v>
      </c>
      <c r="G8" s="1" t="s">
        <v>41</v>
      </c>
      <c r="H8" s="26">
        <v>77</v>
      </c>
      <c r="I8" s="1" t="s">
        <v>248</v>
      </c>
      <c r="J8" s="26">
        <v>69</v>
      </c>
      <c r="K8" s="62">
        <v>1</v>
      </c>
      <c r="L8" s="7" t="s">
        <v>186</v>
      </c>
      <c r="M8" s="7">
        <v>52</v>
      </c>
      <c r="N8" s="11" t="s">
        <v>193</v>
      </c>
      <c r="O8" s="15"/>
      <c r="P8" s="16"/>
      <c r="Q8" s="16"/>
      <c r="R8" s="16"/>
      <c r="S8" s="5">
        <v>97</v>
      </c>
      <c r="T8" s="5">
        <v>71</v>
      </c>
      <c r="U8" s="5">
        <v>58</v>
      </c>
      <c r="V8" s="5">
        <v>98</v>
      </c>
      <c r="W8" s="5"/>
      <c r="X8" s="5"/>
      <c r="Y8" s="5">
        <v>78</v>
      </c>
      <c r="Z8" s="42">
        <v>0.94</v>
      </c>
      <c r="AA8" s="33" t="s">
        <v>194</v>
      </c>
      <c r="AB8" s="9"/>
      <c r="AC8" s="22">
        <f t="shared" si="0"/>
        <v>74.69</v>
      </c>
      <c r="AD8" s="23">
        <f t="shared" si="1"/>
        <v>20.009999999999998</v>
      </c>
      <c r="AE8" s="23">
        <f t="shared" si="2"/>
        <v>2.3100000000000023</v>
      </c>
      <c r="AF8" s="23">
        <f t="shared" si="3"/>
        <v>48.99</v>
      </c>
      <c r="AG8" s="57">
        <f t="shared" si="4"/>
        <v>0.97</v>
      </c>
      <c r="AH8" s="58">
        <f t="shared" si="5"/>
        <v>0.71000000000000008</v>
      </c>
      <c r="AI8" s="58">
        <f t="shared" si="6"/>
        <v>0.7887011615628301</v>
      </c>
      <c r="AJ8" s="58">
        <f t="shared" si="7"/>
        <v>0.95497076023391814</v>
      </c>
      <c r="AK8" s="8">
        <f t="shared" ref="AK8:AK73" si="9">AG8/(1-AH8)</f>
        <v>3.3448275862068972</v>
      </c>
      <c r="AL8" s="8">
        <f t="shared" ref="AL8:AL73" si="10">(1-AG8)/AH8</f>
        <v>4.2253521126760597E-2</v>
      </c>
      <c r="AM8" s="42">
        <f t="shared" si="8"/>
        <v>0.84712328767123291</v>
      </c>
    </row>
    <row r="9" spans="1:39" x14ac:dyDescent="0.45">
      <c r="A9" s="38">
        <v>6</v>
      </c>
      <c r="B9" s="25">
        <v>4</v>
      </c>
      <c r="C9" s="2" t="s">
        <v>52</v>
      </c>
      <c r="D9" s="2">
        <v>2020</v>
      </c>
      <c r="E9" s="62">
        <v>1</v>
      </c>
      <c r="F9" s="62">
        <v>1</v>
      </c>
      <c r="G9" s="1" t="s">
        <v>189</v>
      </c>
      <c r="H9" s="26">
        <v>47</v>
      </c>
      <c r="I9" s="1" t="s">
        <v>195</v>
      </c>
      <c r="J9" s="26">
        <v>44</v>
      </c>
      <c r="K9" s="62">
        <v>1</v>
      </c>
      <c r="L9" s="7" t="s">
        <v>186</v>
      </c>
      <c r="M9" s="7">
        <v>60</v>
      </c>
      <c r="N9" s="11" t="s">
        <v>193</v>
      </c>
      <c r="O9" s="15"/>
      <c r="P9" s="16"/>
      <c r="Q9" s="16"/>
      <c r="R9" s="16"/>
      <c r="S9" s="5">
        <v>98</v>
      </c>
      <c r="T9" s="5">
        <v>86</v>
      </c>
      <c r="U9" s="5"/>
      <c r="V9" s="5"/>
      <c r="W9" s="5"/>
      <c r="X9" s="5"/>
      <c r="Y9" s="5"/>
      <c r="Z9" s="42">
        <v>0.98</v>
      </c>
      <c r="AA9" s="33" t="s">
        <v>196</v>
      </c>
      <c r="AB9" s="9"/>
      <c r="AC9" s="22">
        <f t="shared" si="0"/>
        <v>46.06</v>
      </c>
      <c r="AD9" s="23">
        <f t="shared" si="1"/>
        <v>6.1599999999999966</v>
      </c>
      <c r="AE9" s="23">
        <f t="shared" si="2"/>
        <v>0.93999999999999773</v>
      </c>
      <c r="AF9" s="23">
        <f t="shared" si="3"/>
        <v>37.840000000000003</v>
      </c>
      <c r="AG9" s="57">
        <f t="shared" si="4"/>
        <v>0.98000000000000009</v>
      </c>
      <c r="AH9" s="58">
        <f t="shared" si="5"/>
        <v>0.8600000000000001</v>
      </c>
      <c r="AI9" s="58">
        <f t="shared" si="6"/>
        <v>0.88203753351206438</v>
      </c>
      <c r="AJ9" s="58">
        <f t="shared" si="7"/>
        <v>0.9757607013924704</v>
      </c>
      <c r="AK9" s="8">
        <f t="shared" si="9"/>
        <v>7.0000000000000053</v>
      </c>
      <c r="AL9" s="8">
        <f t="shared" si="10"/>
        <v>2.3255813953488261E-2</v>
      </c>
      <c r="AM9" s="42">
        <f t="shared" si="8"/>
        <v>0.92197802197802203</v>
      </c>
    </row>
    <row r="10" spans="1:39" ht="16.5" customHeight="1" x14ac:dyDescent="0.45">
      <c r="A10" s="38">
        <v>7</v>
      </c>
      <c r="B10" s="25">
        <v>5</v>
      </c>
      <c r="C10" s="2" t="s">
        <v>53</v>
      </c>
      <c r="D10" s="2">
        <v>2020</v>
      </c>
      <c r="E10" s="62">
        <v>3</v>
      </c>
      <c r="F10" s="62">
        <v>1</v>
      </c>
      <c r="G10" s="1" t="s">
        <v>207</v>
      </c>
      <c r="H10" s="26">
        <v>43</v>
      </c>
      <c r="I10" s="1" t="s">
        <v>206</v>
      </c>
      <c r="J10" s="26">
        <v>57</v>
      </c>
      <c r="K10" s="62">
        <v>1</v>
      </c>
      <c r="L10" s="7" t="s">
        <v>186</v>
      </c>
      <c r="M10" s="7" t="s">
        <v>219</v>
      </c>
      <c r="N10" s="11" t="s">
        <v>180</v>
      </c>
      <c r="O10" s="15"/>
      <c r="P10" s="16"/>
      <c r="Q10" s="16"/>
      <c r="R10" s="16"/>
      <c r="S10" s="5">
        <v>79</v>
      </c>
      <c r="T10" s="5">
        <v>96</v>
      </c>
      <c r="U10" s="5"/>
      <c r="V10" s="5"/>
      <c r="W10" s="5"/>
      <c r="X10" s="5"/>
      <c r="Y10" s="5"/>
      <c r="Z10" s="42">
        <v>0.91400000000000003</v>
      </c>
      <c r="AA10" s="33"/>
      <c r="AB10" s="9"/>
      <c r="AC10" s="22">
        <f t="shared" si="0"/>
        <v>33.97</v>
      </c>
      <c r="AD10" s="23">
        <f t="shared" si="1"/>
        <v>2.2800000000000011</v>
      </c>
      <c r="AE10" s="23">
        <f t="shared" si="2"/>
        <v>9.0300000000000011</v>
      </c>
      <c r="AF10" s="23">
        <f t="shared" si="3"/>
        <v>54.72</v>
      </c>
      <c r="AG10" s="57">
        <f t="shared" si="4"/>
        <v>0.78999999999999992</v>
      </c>
      <c r="AH10" s="58">
        <f t="shared" si="5"/>
        <v>0.96</v>
      </c>
      <c r="AI10" s="58">
        <f t="shared" si="6"/>
        <v>0.93710344827586201</v>
      </c>
      <c r="AJ10" s="58">
        <f t="shared" si="7"/>
        <v>0.85835294117647054</v>
      </c>
      <c r="AK10" s="8">
        <f>AG10/(1-AH10)</f>
        <v>19.749999999999982</v>
      </c>
      <c r="AL10" s="8">
        <f t="shared" si="10"/>
        <v>0.21875000000000008</v>
      </c>
      <c r="AM10" s="42">
        <f t="shared" si="8"/>
        <v>0.88690000000000002</v>
      </c>
    </row>
    <row r="11" spans="1:39" ht="16.5" customHeight="1" x14ac:dyDescent="0.45">
      <c r="A11" s="38">
        <v>8</v>
      </c>
      <c r="B11" s="25">
        <v>5</v>
      </c>
      <c r="C11" s="2" t="s">
        <v>53</v>
      </c>
      <c r="D11" s="2">
        <v>2020</v>
      </c>
      <c r="E11" s="62">
        <v>3</v>
      </c>
      <c r="F11" s="62"/>
      <c r="G11" s="1" t="s">
        <v>207</v>
      </c>
      <c r="H11" s="26">
        <v>43</v>
      </c>
      <c r="I11" s="1" t="s">
        <v>206</v>
      </c>
      <c r="J11" s="26">
        <v>57</v>
      </c>
      <c r="K11" s="62">
        <v>1</v>
      </c>
      <c r="L11" s="7" t="s">
        <v>186</v>
      </c>
      <c r="M11" s="7" t="s">
        <v>220</v>
      </c>
      <c r="N11" s="11" t="s">
        <v>180</v>
      </c>
      <c r="O11" s="15"/>
      <c r="P11" s="16"/>
      <c r="Q11" s="16"/>
      <c r="R11" s="16"/>
      <c r="S11" s="5">
        <v>75</v>
      </c>
      <c r="T11" s="5"/>
      <c r="U11" s="5"/>
      <c r="V11" s="5"/>
      <c r="W11" s="5"/>
      <c r="X11" s="5"/>
      <c r="Y11" s="5"/>
      <c r="Z11" s="42"/>
      <c r="AA11" s="33"/>
      <c r="AB11" s="9"/>
      <c r="AC11" s="22">
        <f t="shared" si="0"/>
        <v>32.25</v>
      </c>
      <c r="AD11" s="23"/>
      <c r="AE11" s="23">
        <f t="shared" si="2"/>
        <v>10.75</v>
      </c>
      <c r="AF11" s="23"/>
      <c r="AG11" s="57">
        <f t="shared" ref="AG11:AG12" si="11">AC11/(AC11+AE11)</f>
        <v>0.75</v>
      </c>
      <c r="AH11" s="58"/>
      <c r="AI11" s="58"/>
      <c r="AJ11" s="58"/>
      <c r="AK11" s="8"/>
      <c r="AL11" s="8"/>
      <c r="AM11" s="42"/>
    </row>
    <row r="12" spans="1:39" x14ac:dyDescent="0.45">
      <c r="A12" s="38">
        <v>9</v>
      </c>
      <c r="B12" s="66">
        <v>6</v>
      </c>
      <c r="C12" s="2" t="s">
        <v>54</v>
      </c>
      <c r="D12" s="51">
        <v>2020</v>
      </c>
      <c r="E12" s="62">
        <v>1</v>
      </c>
      <c r="F12" s="62">
        <v>1</v>
      </c>
      <c r="G12" s="1" t="s">
        <v>41</v>
      </c>
      <c r="H12" s="26">
        <v>62</v>
      </c>
      <c r="I12" s="1" t="s">
        <v>791</v>
      </c>
      <c r="J12" s="26">
        <v>27</v>
      </c>
      <c r="K12" s="62">
        <v>1</v>
      </c>
      <c r="L12" s="7" t="s">
        <v>186</v>
      </c>
      <c r="M12" s="7">
        <v>56.4</v>
      </c>
      <c r="N12" s="11" t="s">
        <v>193</v>
      </c>
      <c r="O12" s="15"/>
      <c r="P12" s="16"/>
      <c r="Q12" s="16"/>
      <c r="R12" s="16"/>
      <c r="S12" s="49">
        <v>76</v>
      </c>
      <c r="T12" s="49">
        <v>93</v>
      </c>
      <c r="U12" s="5"/>
      <c r="V12" s="5"/>
      <c r="W12" s="5"/>
      <c r="X12" s="5"/>
      <c r="Y12" s="5"/>
      <c r="Z12" s="42">
        <v>0.875</v>
      </c>
      <c r="AA12" s="33"/>
      <c r="AB12" s="9"/>
      <c r="AC12" s="22">
        <f t="shared" si="0"/>
        <v>47.12</v>
      </c>
      <c r="AD12" s="23">
        <f t="shared" ref="AD12:AD26" si="12">J12-AF12</f>
        <v>1.8900000000000006</v>
      </c>
      <c r="AE12" s="23">
        <f t="shared" si="2"/>
        <v>14.880000000000003</v>
      </c>
      <c r="AF12" s="23">
        <f t="shared" ref="AF12:AF26" si="13">J12*T12/100</f>
        <v>25.11</v>
      </c>
      <c r="AG12" s="57">
        <f t="shared" si="11"/>
        <v>0.76</v>
      </c>
      <c r="AH12" s="58">
        <f t="shared" ref="AH12" si="14">AF12/(AD12+AF12)</f>
        <v>0.92999999999999994</v>
      </c>
      <c r="AI12" s="58">
        <f t="shared" ref="AI12" si="15">AC12/(AC12+AD12)</f>
        <v>0.96143644154254237</v>
      </c>
      <c r="AJ12" s="58">
        <f t="shared" ref="AJ12" si="16">AF12/(AE12+AF12)</f>
        <v>0.62790697674418605</v>
      </c>
      <c r="AK12" s="8">
        <f t="shared" ref="AK12:AK13" si="17">AG12/(1-AH12)</f>
        <v>10.857142857142847</v>
      </c>
      <c r="AL12" s="8">
        <f t="shared" ref="AL12:AL13" si="18">(1-AG12)/AH12</f>
        <v>0.25806451612903225</v>
      </c>
      <c r="AM12" s="42">
        <f t="shared" si="8"/>
        <v>0.81157303370786504</v>
      </c>
    </row>
    <row r="13" spans="1:39" x14ac:dyDescent="0.45">
      <c r="A13" s="38">
        <v>10</v>
      </c>
      <c r="B13" s="66">
        <v>6</v>
      </c>
      <c r="C13" s="2" t="s">
        <v>54</v>
      </c>
      <c r="D13" s="51">
        <v>2020</v>
      </c>
      <c r="E13" s="62">
        <v>3</v>
      </c>
      <c r="F13" s="62"/>
      <c r="G13" s="1" t="s">
        <v>41</v>
      </c>
      <c r="H13" s="26">
        <v>62</v>
      </c>
      <c r="I13" s="1" t="s">
        <v>790</v>
      </c>
      <c r="J13" s="26">
        <v>27</v>
      </c>
      <c r="K13" s="62">
        <v>1</v>
      </c>
      <c r="L13" s="7" t="s">
        <v>186</v>
      </c>
      <c r="M13" s="7">
        <v>58.8</v>
      </c>
      <c r="N13" s="11" t="s">
        <v>193</v>
      </c>
      <c r="O13" s="15"/>
      <c r="P13" s="16"/>
      <c r="Q13" s="16"/>
      <c r="R13" s="16"/>
      <c r="S13" s="5">
        <v>74</v>
      </c>
      <c r="T13" s="5">
        <v>96</v>
      </c>
      <c r="U13" s="5"/>
      <c r="V13" s="5"/>
      <c r="W13" s="5"/>
      <c r="X13" s="5"/>
      <c r="Y13" s="5"/>
      <c r="Z13" s="42">
        <v>0.91200000000000003</v>
      </c>
      <c r="AA13" s="33"/>
      <c r="AB13" s="9"/>
      <c r="AC13" s="22">
        <f t="shared" si="0"/>
        <v>45.88</v>
      </c>
      <c r="AD13" s="23">
        <f t="shared" si="12"/>
        <v>1.0799999999999983</v>
      </c>
      <c r="AE13" s="23">
        <f t="shared" si="2"/>
        <v>16.119999999999997</v>
      </c>
      <c r="AF13" s="23">
        <f t="shared" si="13"/>
        <v>25.92</v>
      </c>
      <c r="AG13" s="57">
        <f t="shared" ref="AG13:AG26" si="19">AC13/(AC13+AE13)</f>
        <v>0.74</v>
      </c>
      <c r="AH13" s="58">
        <f t="shared" ref="AH13:AH26" si="20">AF13/(AD13+AF13)</f>
        <v>0.96000000000000008</v>
      </c>
      <c r="AI13" s="58">
        <f t="shared" ref="AI13:AI26" si="21">AC13/(AC13+AD13)</f>
        <v>0.97700170357751281</v>
      </c>
      <c r="AJ13" s="58">
        <f t="shared" ref="AJ13:AJ26" si="22">AF13/(AE13+AF13)</f>
        <v>0.6165556612749763</v>
      </c>
      <c r="AK13" s="8">
        <f t="shared" si="17"/>
        <v>18.500000000000036</v>
      </c>
      <c r="AL13" s="8">
        <f t="shared" si="18"/>
        <v>0.27083333333333331</v>
      </c>
      <c r="AM13" s="42">
        <f t="shared" si="8"/>
        <v>0.80674157303370797</v>
      </c>
    </row>
    <row r="14" spans="1:39" x14ac:dyDescent="0.45">
      <c r="A14" s="38">
        <v>11</v>
      </c>
      <c r="B14" s="66">
        <v>6</v>
      </c>
      <c r="C14" s="2" t="s">
        <v>54</v>
      </c>
      <c r="D14" s="51">
        <v>2020</v>
      </c>
      <c r="E14" s="62">
        <v>3</v>
      </c>
      <c r="F14" s="62">
        <v>3</v>
      </c>
      <c r="G14" s="1" t="s">
        <v>41</v>
      </c>
      <c r="H14" s="26">
        <v>62</v>
      </c>
      <c r="I14" s="1" t="s">
        <v>789</v>
      </c>
      <c r="J14" s="26">
        <v>14</v>
      </c>
      <c r="K14" s="62">
        <v>1</v>
      </c>
      <c r="L14" s="7" t="s">
        <v>186</v>
      </c>
      <c r="M14" s="7">
        <v>49.7</v>
      </c>
      <c r="N14" s="11" t="s">
        <v>193</v>
      </c>
      <c r="O14" s="15"/>
      <c r="P14" s="16"/>
      <c r="Q14" s="16"/>
      <c r="R14" s="16"/>
      <c r="S14" s="5">
        <v>82</v>
      </c>
      <c r="T14" s="5">
        <v>71</v>
      </c>
      <c r="U14" s="5"/>
      <c r="V14" s="5"/>
      <c r="W14" s="5"/>
      <c r="X14" s="5"/>
      <c r="Y14" s="5"/>
      <c r="Z14" s="42">
        <v>0.77300000000000002</v>
      </c>
      <c r="AA14" s="33"/>
      <c r="AB14" s="9"/>
      <c r="AC14" s="22">
        <f t="shared" si="0"/>
        <v>50.84</v>
      </c>
      <c r="AD14" s="23">
        <f t="shared" si="12"/>
        <v>4.0600000000000005</v>
      </c>
      <c r="AE14" s="23">
        <f t="shared" si="2"/>
        <v>11.159999999999997</v>
      </c>
      <c r="AF14" s="23">
        <f t="shared" si="13"/>
        <v>9.94</v>
      </c>
      <c r="AG14" s="57">
        <f t="shared" si="19"/>
        <v>0.82000000000000006</v>
      </c>
      <c r="AH14" s="58">
        <f t="shared" si="20"/>
        <v>0.71</v>
      </c>
      <c r="AI14" s="58">
        <f t="shared" si="21"/>
        <v>0.92604735883424405</v>
      </c>
      <c r="AJ14" s="58">
        <f t="shared" si="22"/>
        <v>0.47109004739336502</v>
      </c>
      <c r="AK14" s="8">
        <f t="shared" ref="AK14:AK26" si="23">AG14/(1-AH14)</f>
        <v>2.8275862068965516</v>
      </c>
      <c r="AL14" s="8">
        <f t="shared" ref="AL14:AL26" si="24">(1-AG14)/AH14</f>
        <v>0.25352112676056332</v>
      </c>
      <c r="AM14" s="42">
        <f t="shared" si="8"/>
        <v>0.79973684210526319</v>
      </c>
    </row>
    <row r="15" spans="1:39" x14ac:dyDescent="0.45">
      <c r="A15" s="38">
        <v>12</v>
      </c>
      <c r="B15" s="66">
        <v>6</v>
      </c>
      <c r="C15" s="2" t="s">
        <v>54</v>
      </c>
      <c r="D15" s="51">
        <v>2020</v>
      </c>
      <c r="E15" s="62">
        <v>3</v>
      </c>
      <c r="F15" s="62">
        <v>2</v>
      </c>
      <c r="G15" s="1" t="s">
        <v>41</v>
      </c>
      <c r="H15" s="26">
        <v>62</v>
      </c>
      <c r="I15" s="1" t="s">
        <v>169</v>
      </c>
      <c r="J15" s="26">
        <v>7</v>
      </c>
      <c r="K15" s="62">
        <v>1</v>
      </c>
      <c r="L15" s="7" t="s">
        <v>186</v>
      </c>
      <c r="M15" s="7">
        <v>53.2</v>
      </c>
      <c r="N15" s="11" t="s">
        <v>193</v>
      </c>
      <c r="O15" s="15"/>
      <c r="P15" s="16"/>
      <c r="Q15" s="16"/>
      <c r="R15" s="16"/>
      <c r="S15" s="5">
        <v>79</v>
      </c>
      <c r="T15" s="5">
        <v>86</v>
      </c>
      <c r="U15" s="5"/>
      <c r="V15" s="5"/>
      <c r="W15" s="5"/>
      <c r="X15" s="5"/>
      <c r="Y15" s="5"/>
      <c r="Z15" s="42">
        <v>0.80600000000000005</v>
      </c>
      <c r="AA15" s="33"/>
      <c r="AB15" s="9"/>
      <c r="AC15" s="22">
        <f t="shared" si="0"/>
        <v>48.98</v>
      </c>
      <c r="AD15" s="23">
        <f t="shared" si="12"/>
        <v>0.98000000000000043</v>
      </c>
      <c r="AE15" s="23">
        <f t="shared" si="2"/>
        <v>13.020000000000003</v>
      </c>
      <c r="AF15" s="23">
        <f t="shared" si="13"/>
        <v>6.02</v>
      </c>
      <c r="AG15" s="57">
        <f t="shared" si="19"/>
        <v>0.78999999999999992</v>
      </c>
      <c r="AH15" s="58">
        <f t="shared" si="20"/>
        <v>0.86</v>
      </c>
      <c r="AI15" s="58">
        <f t="shared" si="21"/>
        <v>0.98038430744595684</v>
      </c>
      <c r="AJ15" s="58">
        <f t="shared" si="22"/>
        <v>0.31617647058823523</v>
      </c>
      <c r="AK15" s="8">
        <f t="shared" si="23"/>
        <v>5.6428571428571415</v>
      </c>
      <c r="AL15" s="8">
        <f t="shared" si="24"/>
        <v>0.24418604651162801</v>
      </c>
      <c r="AM15" s="42">
        <f t="shared" si="8"/>
        <v>0.79710144927536231</v>
      </c>
    </row>
    <row r="16" spans="1:39" x14ac:dyDescent="0.45">
      <c r="A16" s="38">
        <v>13</v>
      </c>
      <c r="B16" s="66">
        <v>6</v>
      </c>
      <c r="C16" s="2" t="s">
        <v>54</v>
      </c>
      <c r="D16" s="51">
        <v>2020</v>
      </c>
      <c r="E16" s="62">
        <v>3</v>
      </c>
      <c r="F16" s="62"/>
      <c r="G16" s="1" t="s">
        <v>41</v>
      </c>
      <c r="H16" s="26">
        <v>62</v>
      </c>
      <c r="I16" s="1" t="s">
        <v>168</v>
      </c>
      <c r="J16" s="26">
        <v>5</v>
      </c>
      <c r="K16" s="62">
        <v>1</v>
      </c>
      <c r="L16" s="7" t="s">
        <v>186</v>
      </c>
      <c r="M16" s="7">
        <v>46.2</v>
      </c>
      <c r="N16" s="11" t="s">
        <v>193</v>
      </c>
      <c r="O16" s="15"/>
      <c r="P16" s="16"/>
      <c r="Q16" s="16"/>
      <c r="R16" s="16"/>
      <c r="S16" s="5">
        <v>85</v>
      </c>
      <c r="T16" s="5">
        <v>100</v>
      </c>
      <c r="U16" s="5"/>
      <c r="V16" s="5"/>
      <c r="W16" s="5"/>
      <c r="X16" s="5"/>
      <c r="Y16" s="5"/>
      <c r="Z16" s="42">
        <v>0.91</v>
      </c>
      <c r="AA16" s="33"/>
      <c r="AB16" s="9"/>
      <c r="AC16" s="22">
        <f t="shared" si="0"/>
        <v>52.7</v>
      </c>
      <c r="AD16" s="23">
        <f t="shared" si="12"/>
        <v>0</v>
      </c>
      <c r="AE16" s="23">
        <f t="shared" si="2"/>
        <v>9.2999999999999972</v>
      </c>
      <c r="AF16" s="23">
        <f t="shared" si="13"/>
        <v>5</v>
      </c>
      <c r="AG16" s="57">
        <f t="shared" si="19"/>
        <v>0.85000000000000009</v>
      </c>
      <c r="AH16" s="58">
        <f t="shared" si="20"/>
        <v>1</v>
      </c>
      <c r="AI16" s="58">
        <f t="shared" si="21"/>
        <v>1</v>
      </c>
      <c r="AJ16" s="58">
        <f t="shared" si="22"/>
        <v>0.34965034965034975</v>
      </c>
      <c r="AK16" s="59" t="e">
        <f>AG16/(1-AH16)</f>
        <v>#DIV/0!</v>
      </c>
      <c r="AL16" s="8">
        <f t="shared" si="24"/>
        <v>0.14999999999999991</v>
      </c>
      <c r="AM16" s="42">
        <f t="shared" si="8"/>
        <v>0.86119402985074633</v>
      </c>
    </row>
    <row r="17" spans="1:39" x14ac:dyDescent="0.45">
      <c r="A17" s="38">
        <v>14</v>
      </c>
      <c r="B17" s="66">
        <v>9</v>
      </c>
      <c r="C17" s="2" t="s">
        <v>55</v>
      </c>
      <c r="D17" s="51">
        <v>2020</v>
      </c>
      <c r="E17" s="62">
        <v>1</v>
      </c>
      <c r="F17" s="62"/>
      <c r="G17" s="1" t="s">
        <v>291</v>
      </c>
      <c r="H17" s="26">
        <v>49</v>
      </c>
      <c r="I17" s="1" t="s">
        <v>158</v>
      </c>
      <c r="J17" s="26">
        <v>86</v>
      </c>
      <c r="K17" s="62">
        <v>1</v>
      </c>
      <c r="L17" s="7" t="s">
        <v>618</v>
      </c>
      <c r="M17" s="7">
        <v>43.47</v>
      </c>
      <c r="N17" s="11" t="s">
        <v>193</v>
      </c>
      <c r="O17" s="15"/>
      <c r="P17" s="16"/>
      <c r="Q17" s="16"/>
      <c r="R17" s="16"/>
      <c r="S17" s="5">
        <v>84</v>
      </c>
      <c r="T17" s="5">
        <v>94</v>
      </c>
      <c r="U17" s="5"/>
      <c r="V17" s="5"/>
      <c r="W17" s="5"/>
      <c r="X17" s="5"/>
      <c r="Y17" s="5"/>
      <c r="Z17" s="42">
        <v>0.91600000000000004</v>
      </c>
      <c r="AA17" s="33" t="s">
        <v>823</v>
      </c>
      <c r="AB17" s="9"/>
      <c r="AC17" s="22">
        <f t="shared" si="0"/>
        <v>41.16</v>
      </c>
      <c r="AD17" s="23">
        <f t="shared" si="12"/>
        <v>5.1599999999999966</v>
      </c>
      <c r="AE17" s="23">
        <f t="shared" si="2"/>
        <v>7.8400000000000034</v>
      </c>
      <c r="AF17" s="23">
        <f t="shared" si="13"/>
        <v>80.84</v>
      </c>
      <c r="AG17" s="57">
        <f t="shared" si="19"/>
        <v>0.84</v>
      </c>
      <c r="AH17" s="58">
        <f t="shared" si="20"/>
        <v>0.94000000000000006</v>
      </c>
      <c r="AI17" s="58">
        <f t="shared" si="21"/>
        <v>0.8886010362694301</v>
      </c>
      <c r="AJ17" s="58">
        <f t="shared" si="22"/>
        <v>0.91159224176815512</v>
      </c>
      <c r="AK17" s="8">
        <f t="shared" si="23"/>
        <v>14.000000000000012</v>
      </c>
      <c r="AL17" s="8">
        <f t="shared" si="24"/>
        <v>0.17021276595744683</v>
      </c>
      <c r="AM17" s="42">
        <f t="shared" si="8"/>
        <v>0.90370370370370368</v>
      </c>
    </row>
    <row r="18" spans="1:39" x14ac:dyDescent="0.45">
      <c r="A18" s="38">
        <v>15</v>
      </c>
      <c r="B18" s="66">
        <v>9</v>
      </c>
      <c r="C18" s="2" t="s">
        <v>55</v>
      </c>
      <c r="D18" s="51">
        <v>2020</v>
      </c>
      <c r="E18" s="62">
        <v>1</v>
      </c>
      <c r="F18" s="62">
        <v>1</v>
      </c>
      <c r="G18" s="1" t="s">
        <v>291</v>
      </c>
      <c r="H18" s="26">
        <v>49</v>
      </c>
      <c r="I18" s="1" t="s">
        <v>158</v>
      </c>
      <c r="J18" s="26">
        <v>86</v>
      </c>
      <c r="K18" s="62">
        <v>1</v>
      </c>
      <c r="L18" s="7" t="s">
        <v>186</v>
      </c>
      <c r="M18" s="7">
        <v>52.19</v>
      </c>
      <c r="N18" s="11" t="s">
        <v>193</v>
      </c>
      <c r="O18" s="15"/>
      <c r="P18" s="16"/>
      <c r="Q18" s="16"/>
      <c r="R18" s="16"/>
      <c r="S18" s="5">
        <v>84</v>
      </c>
      <c r="T18" s="5">
        <v>74</v>
      </c>
      <c r="U18" s="5"/>
      <c r="V18" s="5"/>
      <c r="W18" s="5"/>
      <c r="X18" s="5"/>
      <c r="Y18" s="5"/>
      <c r="Z18" s="42">
        <v>0.83</v>
      </c>
      <c r="AA18" s="33" t="s">
        <v>822</v>
      </c>
      <c r="AB18" s="9"/>
      <c r="AC18" s="22">
        <f t="shared" si="0"/>
        <v>41.16</v>
      </c>
      <c r="AD18" s="23">
        <f t="shared" si="12"/>
        <v>22.36</v>
      </c>
      <c r="AE18" s="23">
        <f t="shared" si="2"/>
        <v>7.8400000000000034</v>
      </c>
      <c r="AF18" s="23">
        <f t="shared" si="13"/>
        <v>63.64</v>
      </c>
      <c r="AG18" s="57">
        <f t="shared" si="19"/>
        <v>0.84</v>
      </c>
      <c r="AH18" s="58">
        <f t="shared" si="20"/>
        <v>0.74</v>
      </c>
      <c r="AI18" s="58">
        <f t="shared" si="21"/>
        <v>0.64798488664987408</v>
      </c>
      <c r="AJ18" s="58">
        <f t="shared" si="22"/>
        <v>0.89031897034135421</v>
      </c>
      <c r="AK18" s="8">
        <f t="shared" si="23"/>
        <v>3.2307692307692304</v>
      </c>
      <c r="AL18" s="8">
        <f t="shared" si="24"/>
        <v>0.21621621621621626</v>
      </c>
      <c r="AM18" s="42">
        <f t="shared" si="8"/>
        <v>0.77629629629629626</v>
      </c>
    </row>
    <row r="19" spans="1:39" x14ac:dyDescent="0.45">
      <c r="A19" s="38">
        <v>16</v>
      </c>
      <c r="B19" s="66">
        <v>9</v>
      </c>
      <c r="C19" s="2" t="s">
        <v>55</v>
      </c>
      <c r="D19" s="51">
        <v>2020</v>
      </c>
      <c r="E19" s="62">
        <v>1</v>
      </c>
      <c r="F19" s="62"/>
      <c r="G19" s="1" t="s">
        <v>788</v>
      </c>
      <c r="H19" s="26">
        <v>20</v>
      </c>
      <c r="I19" s="1" t="s">
        <v>158</v>
      </c>
      <c r="J19" s="26">
        <v>86</v>
      </c>
      <c r="K19" s="62">
        <v>1</v>
      </c>
      <c r="L19" s="7" t="s">
        <v>618</v>
      </c>
      <c r="M19" s="7">
        <v>38.89</v>
      </c>
      <c r="N19" s="11" t="s">
        <v>193</v>
      </c>
      <c r="O19" s="15"/>
      <c r="P19" s="16"/>
      <c r="Q19" s="16"/>
      <c r="R19" s="16"/>
      <c r="S19" s="5">
        <v>75</v>
      </c>
      <c r="T19" s="5">
        <v>86</v>
      </c>
      <c r="U19" s="5"/>
      <c r="V19" s="5"/>
      <c r="W19" s="5"/>
      <c r="X19" s="5"/>
      <c r="Y19" s="5"/>
      <c r="Z19" s="42">
        <v>0.82599999999999996</v>
      </c>
      <c r="AA19" s="33" t="s">
        <v>821</v>
      </c>
      <c r="AB19" s="9"/>
      <c r="AC19" s="22">
        <f t="shared" si="0"/>
        <v>15</v>
      </c>
      <c r="AD19" s="23">
        <f t="shared" si="12"/>
        <v>12.040000000000006</v>
      </c>
      <c r="AE19" s="23">
        <f t="shared" si="2"/>
        <v>5</v>
      </c>
      <c r="AF19" s="23">
        <f t="shared" si="13"/>
        <v>73.959999999999994</v>
      </c>
      <c r="AG19" s="57">
        <f t="shared" si="19"/>
        <v>0.75</v>
      </c>
      <c r="AH19" s="58">
        <f t="shared" si="20"/>
        <v>0.85999999999999988</v>
      </c>
      <c r="AI19" s="58">
        <f t="shared" si="21"/>
        <v>0.55473372781065078</v>
      </c>
      <c r="AJ19" s="58">
        <f t="shared" si="22"/>
        <v>0.93667679837892603</v>
      </c>
      <c r="AK19" s="8">
        <f t="shared" si="23"/>
        <v>5.3571428571428523</v>
      </c>
      <c r="AL19" s="8">
        <f t="shared" si="24"/>
        <v>0.29069767441860467</v>
      </c>
      <c r="AM19" s="42">
        <f t="shared" si="8"/>
        <v>0.83924528301886792</v>
      </c>
    </row>
    <row r="20" spans="1:39" x14ac:dyDescent="0.45">
      <c r="A20" s="38">
        <v>17</v>
      </c>
      <c r="B20" s="66">
        <v>9</v>
      </c>
      <c r="C20" s="2" t="s">
        <v>55</v>
      </c>
      <c r="D20" s="51">
        <v>2020</v>
      </c>
      <c r="E20" s="62">
        <v>1</v>
      </c>
      <c r="F20" s="62"/>
      <c r="G20" s="1" t="s">
        <v>788</v>
      </c>
      <c r="H20" s="26">
        <v>20</v>
      </c>
      <c r="I20" s="1" t="s">
        <v>158</v>
      </c>
      <c r="J20" s="26">
        <v>86</v>
      </c>
      <c r="K20" s="62">
        <v>1</v>
      </c>
      <c r="L20" s="7" t="s">
        <v>186</v>
      </c>
      <c r="M20" s="7">
        <v>52.56</v>
      </c>
      <c r="N20" s="11" t="s">
        <v>193</v>
      </c>
      <c r="O20" s="15"/>
      <c r="P20" s="16"/>
      <c r="Q20" s="16"/>
      <c r="R20" s="16"/>
      <c r="S20" s="5">
        <v>60</v>
      </c>
      <c r="T20" s="5">
        <v>76</v>
      </c>
      <c r="U20" s="5"/>
      <c r="V20" s="5"/>
      <c r="W20" s="5"/>
      <c r="X20" s="5"/>
      <c r="Y20" s="5"/>
      <c r="Z20" s="42">
        <v>0.63400000000000001</v>
      </c>
      <c r="AA20" s="33" t="s">
        <v>820</v>
      </c>
      <c r="AB20" s="9"/>
      <c r="AC20" s="22">
        <f t="shared" si="0"/>
        <v>12</v>
      </c>
      <c r="AD20" s="23">
        <f t="shared" si="12"/>
        <v>20.64</v>
      </c>
      <c r="AE20" s="23">
        <f t="shared" si="2"/>
        <v>8</v>
      </c>
      <c r="AF20" s="23">
        <f t="shared" si="13"/>
        <v>65.36</v>
      </c>
      <c r="AG20" s="57">
        <f t="shared" si="19"/>
        <v>0.6</v>
      </c>
      <c r="AH20" s="58">
        <f t="shared" si="20"/>
        <v>0.76</v>
      </c>
      <c r="AI20" s="58">
        <f t="shared" si="21"/>
        <v>0.36764705882352938</v>
      </c>
      <c r="AJ20" s="58">
        <f t="shared" si="22"/>
        <v>0.89094874591057793</v>
      </c>
      <c r="AK20" s="8">
        <f t="shared" si="23"/>
        <v>2.5</v>
      </c>
      <c r="AL20" s="8">
        <f t="shared" si="24"/>
        <v>0.52631578947368418</v>
      </c>
      <c r="AM20" s="42">
        <f t="shared" si="8"/>
        <v>0.729811320754717</v>
      </c>
    </row>
    <row r="21" spans="1:39" x14ac:dyDescent="0.45">
      <c r="A21" s="38">
        <v>18</v>
      </c>
      <c r="B21" s="66">
        <v>9</v>
      </c>
      <c r="C21" s="2" t="s">
        <v>55</v>
      </c>
      <c r="D21" s="51">
        <v>2020</v>
      </c>
      <c r="E21" s="62">
        <v>1</v>
      </c>
      <c r="F21" s="62"/>
      <c r="G21" s="1" t="s">
        <v>778</v>
      </c>
      <c r="H21" s="26">
        <v>56</v>
      </c>
      <c r="I21" s="1" t="s">
        <v>158</v>
      </c>
      <c r="J21" s="26">
        <v>86</v>
      </c>
      <c r="K21" s="62">
        <v>1</v>
      </c>
      <c r="L21" s="7" t="s">
        <v>618</v>
      </c>
      <c r="M21" s="7">
        <v>41.88</v>
      </c>
      <c r="N21" s="11" t="s">
        <v>193</v>
      </c>
      <c r="O21" s="15"/>
      <c r="P21" s="16"/>
      <c r="Q21" s="16"/>
      <c r="R21" s="16"/>
      <c r="S21" s="5">
        <v>68</v>
      </c>
      <c r="T21" s="5">
        <v>94</v>
      </c>
      <c r="U21" s="5"/>
      <c r="V21" s="5"/>
      <c r="W21" s="5"/>
      <c r="X21" s="5"/>
      <c r="Y21" s="5"/>
      <c r="Z21" s="42">
        <v>0.83599999999999997</v>
      </c>
      <c r="AA21" s="33" t="s">
        <v>819</v>
      </c>
      <c r="AB21" s="9"/>
      <c r="AC21" s="22">
        <f t="shared" si="0"/>
        <v>38.08</v>
      </c>
      <c r="AD21" s="23">
        <f t="shared" si="12"/>
        <v>5.1599999999999966</v>
      </c>
      <c r="AE21" s="23">
        <f t="shared" si="2"/>
        <v>17.920000000000002</v>
      </c>
      <c r="AF21" s="23">
        <f t="shared" si="13"/>
        <v>80.84</v>
      </c>
      <c r="AG21" s="57">
        <f t="shared" si="19"/>
        <v>0.67999999999999994</v>
      </c>
      <c r="AH21" s="58">
        <f t="shared" si="20"/>
        <v>0.94000000000000006</v>
      </c>
      <c r="AI21" s="58">
        <f t="shared" si="21"/>
        <v>0.88066604995374664</v>
      </c>
      <c r="AJ21" s="58">
        <f t="shared" si="22"/>
        <v>0.81855002025111379</v>
      </c>
      <c r="AK21" s="8">
        <f t="shared" si="23"/>
        <v>11.333333333333343</v>
      </c>
      <c r="AL21" s="8">
        <f t="shared" si="24"/>
        <v>0.34042553191489366</v>
      </c>
      <c r="AM21" s="42">
        <f t="shared" si="8"/>
        <v>0.83746478873239438</v>
      </c>
    </row>
    <row r="22" spans="1:39" x14ac:dyDescent="0.45">
      <c r="A22" s="38">
        <v>19</v>
      </c>
      <c r="B22" s="66">
        <v>9</v>
      </c>
      <c r="C22" s="2" t="s">
        <v>55</v>
      </c>
      <c r="D22" s="51">
        <v>2020</v>
      </c>
      <c r="E22" s="62">
        <v>1</v>
      </c>
      <c r="F22" s="62"/>
      <c r="G22" s="1" t="s">
        <v>778</v>
      </c>
      <c r="H22" s="28">
        <v>56</v>
      </c>
      <c r="I22" s="1" t="s">
        <v>158</v>
      </c>
      <c r="J22" s="26">
        <v>86</v>
      </c>
      <c r="K22" s="62">
        <v>1</v>
      </c>
      <c r="L22" s="7" t="s">
        <v>186</v>
      </c>
      <c r="M22" s="29">
        <v>49.8</v>
      </c>
      <c r="N22" s="11" t="s">
        <v>193</v>
      </c>
      <c r="O22" s="15"/>
      <c r="P22" s="16"/>
      <c r="Q22" s="16"/>
      <c r="R22" s="16"/>
      <c r="S22" s="31">
        <v>64</v>
      </c>
      <c r="T22" s="31">
        <v>70</v>
      </c>
      <c r="U22" s="31"/>
      <c r="V22" s="31"/>
      <c r="W22" s="31"/>
      <c r="X22" s="31"/>
      <c r="Y22" s="31"/>
      <c r="Z22" s="47">
        <v>0.68100000000000005</v>
      </c>
      <c r="AA22" s="34" t="s">
        <v>818</v>
      </c>
      <c r="AB22" s="32"/>
      <c r="AC22" s="22">
        <f t="shared" si="0"/>
        <v>35.840000000000003</v>
      </c>
      <c r="AD22" s="23">
        <f t="shared" si="12"/>
        <v>25.799999999999997</v>
      </c>
      <c r="AE22" s="23">
        <f t="shared" si="2"/>
        <v>20.159999999999997</v>
      </c>
      <c r="AF22" s="23">
        <f t="shared" si="13"/>
        <v>60.2</v>
      </c>
      <c r="AG22" s="57">
        <f t="shared" si="19"/>
        <v>0.64</v>
      </c>
      <c r="AH22" s="58">
        <f t="shared" si="20"/>
        <v>0.70000000000000007</v>
      </c>
      <c r="AI22" s="58">
        <f t="shared" si="21"/>
        <v>0.58144062297209609</v>
      </c>
      <c r="AJ22" s="58">
        <f t="shared" si="22"/>
        <v>0.74912891986062724</v>
      </c>
      <c r="AK22" s="8">
        <f t="shared" si="23"/>
        <v>2.1333333333333337</v>
      </c>
      <c r="AL22" s="8">
        <f t="shared" si="24"/>
        <v>0.51428571428571423</v>
      </c>
      <c r="AM22" s="42">
        <f t="shared" si="8"/>
        <v>0.67633802816901412</v>
      </c>
    </row>
    <row r="23" spans="1:39" x14ac:dyDescent="0.45">
      <c r="A23" s="38">
        <v>20</v>
      </c>
      <c r="B23" s="66">
        <v>9</v>
      </c>
      <c r="C23" s="2" t="s">
        <v>55</v>
      </c>
      <c r="D23" s="51">
        <v>2020</v>
      </c>
      <c r="E23" s="52">
        <v>1</v>
      </c>
      <c r="F23" s="52"/>
      <c r="G23" s="27" t="s">
        <v>787</v>
      </c>
      <c r="H23" s="28">
        <v>76</v>
      </c>
      <c r="I23" s="1" t="s">
        <v>158</v>
      </c>
      <c r="J23" s="26">
        <v>86</v>
      </c>
      <c r="K23" s="52">
        <v>1</v>
      </c>
      <c r="L23" s="7" t="s">
        <v>618</v>
      </c>
      <c r="M23" s="29">
        <v>41.81</v>
      </c>
      <c r="N23" s="11" t="s">
        <v>193</v>
      </c>
      <c r="O23" s="15"/>
      <c r="P23" s="16"/>
      <c r="Q23" s="16"/>
      <c r="R23" s="16"/>
      <c r="S23" s="31">
        <v>67</v>
      </c>
      <c r="T23" s="31">
        <v>94</v>
      </c>
      <c r="U23" s="31"/>
      <c r="V23" s="31"/>
      <c r="W23" s="31"/>
      <c r="X23" s="31"/>
      <c r="Y23" s="31"/>
      <c r="Z23" s="47">
        <v>0.83299999999999996</v>
      </c>
      <c r="AA23" s="34" t="s">
        <v>817</v>
      </c>
      <c r="AB23" s="32"/>
      <c r="AC23" s="22">
        <f t="shared" si="0"/>
        <v>50.92</v>
      </c>
      <c r="AD23" s="23">
        <f t="shared" si="12"/>
        <v>5.1599999999999966</v>
      </c>
      <c r="AE23" s="23">
        <f t="shared" si="2"/>
        <v>25.08</v>
      </c>
      <c r="AF23" s="23">
        <f t="shared" si="13"/>
        <v>80.84</v>
      </c>
      <c r="AG23" s="57">
        <f t="shared" si="19"/>
        <v>0.67</v>
      </c>
      <c r="AH23" s="58">
        <f t="shared" si="20"/>
        <v>0.94000000000000006</v>
      </c>
      <c r="AI23" s="58">
        <f t="shared" si="21"/>
        <v>0.90798858773181179</v>
      </c>
      <c r="AJ23" s="58">
        <f t="shared" si="22"/>
        <v>0.76321752265861031</v>
      </c>
      <c r="AK23" s="8">
        <f t="shared" si="23"/>
        <v>11.166666666666679</v>
      </c>
      <c r="AL23" s="8">
        <f t="shared" si="24"/>
        <v>0.35106382978723399</v>
      </c>
      <c r="AM23" s="42">
        <f t="shared" si="8"/>
        <v>0.81333333333333324</v>
      </c>
    </row>
    <row r="24" spans="1:39" x14ac:dyDescent="0.45">
      <c r="A24" s="38">
        <v>21</v>
      </c>
      <c r="B24" s="66">
        <v>9</v>
      </c>
      <c r="C24" s="2" t="s">
        <v>55</v>
      </c>
      <c r="D24" s="51">
        <v>2020</v>
      </c>
      <c r="E24" s="52">
        <v>1</v>
      </c>
      <c r="F24" s="52"/>
      <c r="G24" s="27" t="s">
        <v>787</v>
      </c>
      <c r="H24" s="28">
        <v>76</v>
      </c>
      <c r="I24" s="1" t="s">
        <v>158</v>
      </c>
      <c r="J24" s="26">
        <v>86</v>
      </c>
      <c r="K24" s="52">
        <v>1</v>
      </c>
      <c r="L24" s="7" t="s">
        <v>186</v>
      </c>
      <c r="M24" s="29">
        <v>49.8</v>
      </c>
      <c r="N24" s="11" t="s">
        <v>193</v>
      </c>
      <c r="O24" s="15"/>
      <c r="P24" s="16"/>
      <c r="Q24" s="16"/>
      <c r="R24" s="16"/>
      <c r="S24" s="31">
        <v>64</v>
      </c>
      <c r="T24" s="31">
        <v>70</v>
      </c>
      <c r="U24" s="31"/>
      <c r="V24" s="31"/>
      <c r="W24" s="31"/>
      <c r="X24" s="31"/>
      <c r="Y24" s="31"/>
      <c r="Z24" s="47">
        <v>0.66900000000000004</v>
      </c>
      <c r="AA24" s="34" t="s">
        <v>816</v>
      </c>
      <c r="AB24" s="32"/>
      <c r="AC24" s="22">
        <f t="shared" si="0"/>
        <v>48.64</v>
      </c>
      <c r="AD24" s="23">
        <f t="shared" si="12"/>
        <v>25.799999999999997</v>
      </c>
      <c r="AE24" s="23">
        <f t="shared" si="2"/>
        <v>27.36</v>
      </c>
      <c r="AF24" s="23">
        <f t="shared" si="13"/>
        <v>60.2</v>
      </c>
      <c r="AG24" s="57">
        <f t="shared" si="19"/>
        <v>0.64</v>
      </c>
      <c r="AH24" s="58">
        <f t="shared" si="20"/>
        <v>0.70000000000000007</v>
      </c>
      <c r="AI24" s="58">
        <f t="shared" si="21"/>
        <v>0.6534121440085976</v>
      </c>
      <c r="AJ24" s="58">
        <f t="shared" si="22"/>
        <v>0.68752855185015993</v>
      </c>
      <c r="AK24" s="8">
        <f t="shared" si="23"/>
        <v>2.1333333333333337</v>
      </c>
      <c r="AL24" s="8">
        <f t="shared" si="24"/>
        <v>0.51428571428571423</v>
      </c>
      <c r="AM24" s="42">
        <f t="shared" si="8"/>
        <v>0.67185185185185192</v>
      </c>
    </row>
    <row r="25" spans="1:39" x14ac:dyDescent="0.45">
      <c r="A25" s="38">
        <v>22</v>
      </c>
      <c r="B25" s="25">
        <v>10</v>
      </c>
      <c r="C25" s="2" t="s">
        <v>56</v>
      </c>
      <c r="D25" s="51">
        <v>2020</v>
      </c>
      <c r="E25" s="52">
        <v>5</v>
      </c>
      <c r="F25" s="52">
        <v>1</v>
      </c>
      <c r="G25" s="27" t="s">
        <v>41</v>
      </c>
      <c r="H25" s="28">
        <v>140</v>
      </c>
      <c r="I25" s="27" t="s">
        <v>1120</v>
      </c>
      <c r="J25" s="28">
        <v>240</v>
      </c>
      <c r="K25" s="52">
        <v>1</v>
      </c>
      <c r="L25" s="7" t="s">
        <v>186</v>
      </c>
      <c r="M25" s="29">
        <v>57</v>
      </c>
      <c r="N25" s="11" t="s">
        <v>340</v>
      </c>
      <c r="O25" s="15"/>
      <c r="P25" s="16"/>
      <c r="Q25" s="16"/>
      <c r="R25" s="16"/>
      <c r="S25" s="31">
        <v>82.9</v>
      </c>
      <c r="T25" s="31">
        <v>73.3</v>
      </c>
      <c r="U25" s="31"/>
      <c r="V25" s="31"/>
      <c r="W25" s="31"/>
      <c r="X25" s="31"/>
      <c r="Y25" s="31"/>
      <c r="Z25" s="47">
        <v>0.83099999999999996</v>
      </c>
      <c r="AA25" s="34"/>
      <c r="AB25" s="32"/>
      <c r="AC25" s="22">
        <f t="shared" si="0"/>
        <v>116.06</v>
      </c>
      <c r="AD25" s="23">
        <f t="shared" si="12"/>
        <v>64.080000000000013</v>
      </c>
      <c r="AE25" s="23">
        <f t="shared" si="2"/>
        <v>23.939999999999998</v>
      </c>
      <c r="AF25" s="23">
        <f t="shared" si="13"/>
        <v>175.92</v>
      </c>
      <c r="AG25" s="57">
        <f t="shared" si="19"/>
        <v>0.82900000000000007</v>
      </c>
      <c r="AH25" s="58">
        <f t="shared" si="20"/>
        <v>0.73299999999999998</v>
      </c>
      <c r="AI25" s="58">
        <f t="shared" si="21"/>
        <v>0.64427667369823471</v>
      </c>
      <c r="AJ25" s="58">
        <f t="shared" si="22"/>
        <v>0.88021615130591413</v>
      </c>
      <c r="AK25" s="8">
        <f t="shared" si="23"/>
        <v>3.1048689138576782</v>
      </c>
      <c r="AL25" s="8">
        <f t="shared" si="24"/>
        <v>0.23328785811732597</v>
      </c>
      <c r="AM25" s="42">
        <f t="shared" si="8"/>
        <v>0.76836842105263159</v>
      </c>
    </row>
    <row r="26" spans="1:39" x14ac:dyDescent="0.45">
      <c r="A26" s="38">
        <v>23</v>
      </c>
      <c r="B26" s="25">
        <v>11</v>
      </c>
      <c r="C26" s="2" t="s">
        <v>57</v>
      </c>
      <c r="D26" s="51">
        <v>2020</v>
      </c>
      <c r="E26" s="52">
        <v>5</v>
      </c>
      <c r="F26" s="52">
        <v>1</v>
      </c>
      <c r="G26" s="27" t="s">
        <v>41</v>
      </c>
      <c r="H26" s="28">
        <v>105</v>
      </c>
      <c r="I26" s="27" t="s">
        <v>786</v>
      </c>
      <c r="J26" s="28">
        <v>77</v>
      </c>
      <c r="K26" s="52">
        <v>1</v>
      </c>
      <c r="L26" s="7" t="s">
        <v>186</v>
      </c>
      <c r="M26" s="29">
        <v>57.6</v>
      </c>
      <c r="N26" s="11" t="s">
        <v>193</v>
      </c>
      <c r="O26" s="15"/>
      <c r="P26" s="16"/>
      <c r="Q26" s="16"/>
      <c r="R26" s="16"/>
      <c r="S26" s="31">
        <v>67</v>
      </c>
      <c r="T26" s="31">
        <v>90</v>
      </c>
      <c r="U26" s="31"/>
      <c r="V26" s="31"/>
      <c r="W26" s="31"/>
      <c r="X26" s="31"/>
      <c r="Y26" s="31"/>
      <c r="Z26" s="47">
        <v>0.86</v>
      </c>
      <c r="AA26" s="34" t="s">
        <v>815</v>
      </c>
      <c r="AB26" s="32"/>
      <c r="AC26" s="22">
        <f t="shared" si="0"/>
        <v>70.349999999999994</v>
      </c>
      <c r="AD26" s="23">
        <f t="shared" si="12"/>
        <v>7.7000000000000028</v>
      </c>
      <c r="AE26" s="23">
        <f t="shared" si="2"/>
        <v>34.650000000000006</v>
      </c>
      <c r="AF26" s="23">
        <f t="shared" si="13"/>
        <v>69.3</v>
      </c>
      <c r="AG26" s="57">
        <f t="shared" si="19"/>
        <v>0.66999999999999993</v>
      </c>
      <c r="AH26" s="58">
        <f t="shared" si="20"/>
        <v>0.89999999999999991</v>
      </c>
      <c r="AI26" s="58">
        <f t="shared" si="21"/>
        <v>0.90134529147982057</v>
      </c>
      <c r="AJ26" s="58">
        <f t="shared" si="22"/>
        <v>0.66666666666666663</v>
      </c>
      <c r="AK26" s="8">
        <f t="shared" si="23"/>
        <v>6.6999999999999931</v>
      </c>
      <c r="AL26" s="8">
        <f t="shared" si="24"/>
        <v>0.36666666666666681</v>
      </c>
      <c r="AM26" s="42">
        <f t="shared" si="8"/>
        <v>0.76730769230769214</v>
      </c>
    </row>
    <row r="27" spans="1:39" x14ac:dyDescent="0.45">
      <c r="A27" s="38">
        <v>24</v>
      </c>
      <c r="B27" s="25">
        <v>12</v>
      </c>
      <c r="C27" s="2" t="s">
        <v>58</v>
      </c>
      <c r="D27" s="51">
        <v>2020</v>
      </c>
      <c r="E27" s="52">
        <v>5</v>
      </c>
      <c r="F27" s="52">
        <v>1</v>
      </c>
      <c r="G27" s="27" t="s">
        <v>41</v>
      </c>
      <c r="H27" s="28">
        <v>98</v>
      </c>
      <c r="I27" s="27" t="s">
        <v>1121</v>
      </c>
      <c r="J27" s="28">
        <v>118</v>
      </c>
      <c r="K27" s="52">
        <v>1</v>
      </c>
      <c r="L27" s="7" t="s">
        <v>186</v>
      </c>
      <c r="M27" s="29" t="s">
        <v>777</v>
      </c>
      <c r="N27" s="30"/>
      <c r="O27" s="15"/>
      <c r="P27" s="16"/>
      <c r="Q27" s="16"/>
      <c r="R27" s="16"/>
      <c r="S27" s="31"/>
      <c r="T27" s="31"/>
      <c r="U27" s="31"/>
      <c r="V27" s="31"/>
      <c r="W27" s="31"/>
      <c r="X27" s="31"/>
      <c r="Y27" s="31"/>
      <c r="Z27" s="47">
        <v>0.98</v>
      </c>
      <c r="AA27" s="34" t="s">
        <v>814</v>
      </c>
      <c r="AB27" s="32"/>
      <c r="AC27" s="22"/>
      <c r="AD27" s="23"/>
      <c r="AE27" s="23"/>
      <c r="AF27" s="23"/>
      <c r="AG27" s="57"/>
      <c r="AH27" s="58"/>
      <c r="AI27" s="58"/>
      <c r="AJ27" s="58"/>
      <c r="AK27" s="8"/>
      <c r="AL27" s="8"/>
      <c r="AM27" s="42"/>
    </row>
    <row r="28" spans="1:39" x14ac:dyDescent="0.45">
      <c r="A28" s="38">
        <v>25</v>
      </c>
      <c r="B28" s="25">
        <v>12</v>
      </c>
      <c r="C28" s="2" t="s">
        <v>58</v>
      </c>
      <c r="D28" s="51">
        <v>2020</v>
      </c>
      <c r="E28" s="52" t="s">
        <v>1271</v>
      </c>
      <c r="F28" s="52"/>
      <c r="G28" s="27" t="s">
        <v>460</v>
      </c>
      <c r="H28" s="28">
        <v>21</v>
      </c>
      <c r="I28" s="27" t="s">
        <v>1121</v>
      </c>
      <c r="J28" s="28">
        <v>118</v>
      </c>
      <c r="K28" s="52">
        <v>1</v>
      </c>
      <c r="L28" s="7" t="s">
        <v>186</v>
      </c>
      <c r="M28" s="29" t="s">
        <v>777</v>
      </c>
      <c r="N28" s="30"/>
      <c r="O28" s="15"/>
      <c r="P28" s="16"/>
      <c r="Q28" s="16"/>
      <c r="R28" s="16"/>
      <c r="S28" s="31"/>
      <c r="T28" s="31"/>
      <c r="U28" s="31"/>
      <c r="V28" s="31"/>
      <c r="W28" s="31"/>
      <c r="X28" s="31"/>
      <c r="Y28" s="31"/>
      <c r="Z28" s="31">
        <v>0.88</v>
      </c>
      <c r="AA28" s="34" t="s">
        <v>813</v>
      </c>
      <c r="AB28" s="32"/>
      <c r="AC28" s="22"/>
      <c r="AD28" s="23"/>
      <c r="AE28" s="23"/>
      <c r="AF28" s="23"/>
      <c r="AG28" s="57"/>
      <c r="AH28" s="58"/>
      <c r="AI28" s="58"/>
      <c r="AJ28" s="58"/>
      <c r="AK28" s="8"/>
      <c r="AL28" s="8"/>
      <c r="AM28" s="42"/>
    </row>
    <row r="29" spans="1:39" x14ac:dyDescent="0.45">
      <c r="A29" s="38">
        <v>26</v>
      </c>
      <c r="B29" s="25">
        <v>13</v>
      </c>
      <c r="C29" s="2" t="s">
        <v>1027</v>
      </c>
      <c r="D29" s="51">
        <v>2020</v>
      </c>
      <c r="E29" s="52">
        <v>1</v>
      </c>
      <c r="F29" s="52">
        <v>1</v>
      </c>
      <c r="G29" s="27" t="s">
        <v>41</v>
      </c>
      <c r="H29" s="28">
        <v>82</v>
      </c>
      <c r="I29" s="27" t="s">
        <v>1122</v>
      </c>
      <c r="J29" s="28">
        <v>24</v>
      </c>
      <c r="K29" s="52">
        <v>1</v>
      </c>
      <c r="L29" s="7" t="s">
        <v>186</v>
      </c>
      <c r="M29" s="29">
        <v>41.7</v>
      </c>
      <c r="N29" s="11" t="s">
        <v>193</v>
      </c>
      <c r="O29" s="15"/>
      <c r="P29" s="16"/>
      <c r="Q29" s="16"/>
      <c r="R29" s="16"/>
      <c r="S29" s="31">
        <v>68</v>
      </c>
      <c r="T29" s="31">
        <v>96</v>
      </c>
      <c r="U29" s="31"/>
      <c r="V29" s="31"/>
      <c r="W29" s="31"/>
      <c r="X29" s="31"/>
      <c r="Y29" s="31"/>
      <c r="Z29" s="47">
        <v>0.86</v>
      </c>
      <c r="AA29" s="34"/>
      <c r="AB29" s="32"/>
      <c r="AC29" s="22">
        <f t="shared" ref="AC29:AC43" si="25">H29*S29/100</f>
        <v>55.76</v>
      </c>
      <c r="AD29" s="23">
        <f t="shared" ref="AD29:AD43" si="26">J29-AF29</f>
        <v>0.96000000000000085</v>
      </c>
      <c r="AE29" s="23">
        <f t="shared" ref="AE29:AE43" si="27">H29-AC29</f>
        <v>26.240000000000002</v>
      </c>
      <c r="AF29" s="23">
        <f t="shared" ref="AF29:AF43" si="28">J29*T29/100</f>
        <v>23.04</v>
      </c>
      <c r="AG29" s="57">
        <f t="shared" ref="AG29:AG43" si="29">AC29/(AC29+AE29)</f>
        <v>0.67999999999999994</v>
      </c>
      <c r="AH29" s="58">
        <f t="shared" ref="AH29:AH43" si="30">AF29/(AD29+AF29)</f>
        <v>0.96</v>
      </c>
      <c r="AI29" s="58">
        <f t="shared" ref="AI29:AI43" si="31">AC29/(AC29+AD29)</f>
        <v>0.98307475317348381</v>
      </c>
      <c r="AJ29" s="58">
        <f t="shared" ref="AJ29:AJ43" si="32">AF29/(AE29+AF29)</f>
        <v>0.46753246753246752</v>
      </c>
      <c r="AK29" s="8">
        <f t="shared" ref="AK29:AK43" si="33">AG29/(1-AH29)</f>
        <v>16.999999999999982</v>
      </c>
      <c r="AL29" s="8">
        <f t="shared" ref="AL29:AL43" si="34">(1-AG29)/AH29</f>
        <v>0.33333333333333343</v>
      </c>
      <c r="AM29" s="42">
        <f t="shared" si="8"/>
        <v>0.74339622641509429</v>
      </c>
    </row>
    <row r="30" spans="1:39" x14ac:dyDescent="0.45">
      <c r="A30" s="38">
        <v>27</v>
      </c>
      <c r="B30" s="25">
        <v>13</v>
      </c>
      <c r="C30" s="2" t="s">
        <v>1027</v>
      </c>
      <c r="D30" s="51">
        <v>2020</v>
      </c>
      <c r="E30" s="52">
        <v>3</v>
      </c>
      <c r="F30" s="52">
        <v>3</v>
      </c>
      <c r="G30" s="27" t="s">
        <v>41</v>
      </c>
      <c r="H30" s="28">
        <v>82</v>
      </c>
      <c r="I30" s="27" t="s">
        <v>161</v>
      </c>
      <c r="J30" s="28">
        <v>20</v>
      </c>
      <c r="K30" s="52">
        <v>1</v>
      </c>
      <c r="L30" s="7" t="s">
        <v>186</v>
      </c>
      <c r="M30" s="29">
        <v>47.2</v>
      </c>
      <c r="N30" s="11" t="s">
        <v>193</v>
      </c>
      <c r="O30" s="15"/>
      <c r="P30" s="16"/>
      <c r="Q30" s="16"/>
      <c r="R30" s="16"/>
      <c r="S30" s="31">
        <v>63</v>
      </c>
      <c r="T30" s="31">
        <v>80</v>
      </c>
      <c r="U30" s="31"/>
      <c r="V30" s="31"/>
      <c r="W30" s="31"/>
      <c r="X30" s="31"/>
      <c r="Y30" s="31"/>
      <c r="Z30" s="47">
        <v>0.86</v>
      </c>
      <c r="AA30" s="34"/>
      <c r="AB30" s="32"/>
      <c r="AC30" s="22">
        <f t="shared" si="25"/>
        <v>51.66</v>
      </c>
      <c r="AD30" s="23">
        <f t="shared" si="26"/>
        <v>4</v>
      </c>
      <c r="AE30" s="23">
        <f t="shared" si="27"/>
        <v>30.340000000000003</v>
      </c>
      <c r="AF30" s="23">
        <f t="shared" si="28"/>
        <v>16</v>
      </c>
      <c r="AG30" s="57">
        <f t="shared" si="29"/>
        <v>0.63</v>
      </c>
      <c r="AH30" s="58">
        <f t="shared" si="30"/>
        <v>0.8</v>
      </c>
      <c r="AI30" s="58">
        <f t="shared" si="31"/>
        <v>0.92813510600071869</v>
      </c>
      <c r="AJ30" s="58">
        <f t="shared" si="32"/>
        <v>0.34527406128614585</v>
      </c>
      <c r="AK30" s="8">
        <f t="shared" si="33"/>
        <v>3.1500000000000008</v>
      </c>
      <c r="AL30" s="8">
        <f t="shared" si="34"/>
        <v>0.46249999999999997</v>
      </c>
      <c r="AM30" s="42">
        <f t="shared" si="8"/>
        <v>0.66333333333333333</v>
      </c>
    </row>
    <row r="31" spans="1:39" x14ac:dyDescent="0.45">
      <c r="A31" s="38">
        <v>28</v>
      </c>
      <c r="B31" s="25">
        <v>13</v>
      </c>
      <c r="C31" s="2" t="s">
        <v>1027</v>
      </c>
      <c r="D31" s="51">
        <v>2020</v>
      </c>
      <c r="E31" s="52">
        <v>3</v>
      </c>
      <c r="F31" s="52"/>
      <c r="G31" s="27" t="s">
        <v>41</v>
      </c>
      <c r="H31" s="28">
        <v>82</v>
      </c>
      <c r="I31" s="27" t="s">
        <v>1112</v>
      </c>
      <c r="J31" s="28">
        <v>27</v>
      </c>
      <c r="K31" s="52">
        <v>1</v>
      </c>
      <c r="L31" s="7" t="s">
        <v>186</v>
      </c>
      <c r="M31" s="29">
        <v>47</v>
      </c>
      <c r="N31" s="11" t="s">
        <v>193</v>
      </c>
      <c r="O31" s="15"/>
      <c r="P31" s="16"/>
      <c r="Q31" s="16"/>
      <c r="R31" s="16"/>
      <c r="S31" s="31">
        <v>63</v>
      </c>
      <c r="T31" s="31">
        <v>89</v>
      </c>
      <c r="U31" s="31"/>
      <c r="V31" s="31"/>
      <c r="W31" s="31"/>
      <c r="X31" s="31"/>
      <c r="Y31" s="31"/>
      <c r="Z31" s="47">
        <v>0.82</v>
      </c>
      <c r="AA31" s="34"/>
      <c r="AB31" s="32"/>
      <c r="AC31" s="22">
        <f t="shared" si="25"/>
        <v>51.66</v>
      </c>
      <c r="AD31" s="23">
        <f t="shared" si="26"/>
        <v>2.9699999999999989</v>
      </c>
      <c r="AE31" s="23">
        <f t="shared" si="27"/>
        <v>30.340000000000003</v>
      </c>
      <c r="AF31" s="23">
        <f t="shared" si="28"/>
        <v>24.03</v>
      </c>
      <c r="AG31" s="57">
        <f t="shared" si="29"/>
        <v>0.63</v>
      </c>
      <c r="AH31" s="58">
        <f t="shared" si="30"/>
        <v>0.89</v>
      </c>
      <c r="AI31" s="58">
        <f t="shared" si="31"/>
        <v>0.94563426688632624</v>
      </c>
      <c r="AJ31" s="58">
        <f t="shared" si="32"/>
        <v>0.44197167555637296</v>
      </c>
      <c r="AK31" s="8">
        <f t="shared" si="33"/>
        <v>5.7272727272727284</v>
      </c>
      <c r="AL31" s="8">
        <f t="shared" si="34"/>
        <v>0.4157303370786517</v>
      </c>
      <c r="AM31" s="42">
        <f t="shared" si="8"/>
        <v>0.69440366972477063</v>
      </c>
    </row>
    <row r="32" spans="1:39" x14ac:dyDescent="0.45">
      <c r="A32" s="38">
        <v>29</v>
      </c>
      <c r="B32" s="25">
        <v>13</v>
      </c>
      <c r="C32" s="2" t="s">
        <v>1027</v>
      </c>
      <c r="D32" s="51">
        <v>2020</v>
      </c>
      <c r="E32" s="52">
        <v>4</v>
      </c>
      <c r="F32" s="52"/>
      <c r="G32" s="27" t="s">
        <v>41</v>
      </c>
      <c r="H32" s="28">
        <v>82</v>
      </c>
      <c r="I32" s="27" t="s">
        <v>784</v>
      </c>
      <c r="J32" s="28">
        <v>24</v>
      </c>
      <c r="K32" s="52">
        <v>1</v>
      </c>
      <c r="L32" s="7" t="s">
        <v>186</v>
      </c>
      <c r="M32" s="29">
        <v>46</v>
      </c>
      <c r="N32" s="11" t="s">
        <v>193</v>
      </c>
      <c r="O32" s="15"/>
      <c r="P32" s="16"/>
      <c r="Q32" s="16"/>
      <c r="R32" s="16"/>
      <c r="S32" s="31">
        <v>65</v>
      </c>
      <c r="T32" s="31">
        <v>79</v>
      </c>
      <c r="U32" s="31"/>
      <c r="V32" s="31"/>
      <c r="W32" s="31"/>
      <c r="X32" s="31"/>
      <c r="Y32" s="31"/>
      <c r="Z32" s="47">
        <v>0.78</v>
      </c>
      <c r="AA32" s="34"/>
      <c r="AB32" s="32"/>
      <c r="AC32" s="22">
        <f t="shared" si="25"/>
        <v>53.3</v>
      </c>
      <c r="AD32" s="23">
        <f t="shared" si="26"/>
        <v>5.0399999999999991</v>
      </c>
      <c r="AE32" s="23">
        <f t="shared" si="27"/>
        <v>28.700000000000003</v>
      </c>
      <c r="AF32" s="23">
        <f t="shared" si="28"/>
        <v>18.96</v>
      </c>
      <c r="AG32" s="57">
        <f t="shared" si="29"/>
        <v>0.64999999999999991</v>
      </c>
      <c r="AH32" s="58">
        <f t="shared" si="30"/>
        <v>0.79</v>
      </c>
      <c r="AI32" s="58">
        <f t="shared" si="31"/>
        <v>0.91360987315735342</v>
      </c>
      <c r="AJ32" s="58">
        <f t="shared" si="32"/>
        <v>0.39781787662610152</v>
      </c>
      <c r="AK32" s="8">
        <f t="shared" si="33"/>
        <v>3.0952380952380953</v>
      </c>
      <c r="AL32" s="8">
        <f t="shared" si="34"/>
        <v>0.44303797468354439</v>
      </c>
      <c r="AM32" s="42">
        <f t="shared" si="8"/>
        <v>0.68169811320754703</v>
      </c>
    </row>
    <row r="33" spans="1:39" x14ac:dyDescent="0.45">
      <c r="A33" s="38">
        <v>30</v>
      </c>
      <c r="B33" s="25">
        <v>13</v>
      </c>
      <c r="C33" s="2" t="s">
        <v>1027</v>
      </c>
      <c r="D33" s="51">
        <v>2020</v>
      </c>
      <c r="E33" s="52">
        <v>4</v>
      </c>
      <c r="F33" s="52"/>
      <c r="G33" s="27" t="s">
        <v>41</v>
      </c>
      <c r="H33" s="28">
        <v>82</v>
      </c>
      <c r="I33" s="27" t="s">
        <v>1123</v>
      </c>
      <c r="J33" s="28">
        <v>27</v>
      </c>
      <c r="K33" s="52">
        <v>1</v>
      </c>
      <c r="L33" s="7" t="s">
        <v>186</v>
      </c>
      <c r="M33" s="29">
        <v>38</v>
      </c>
      <c r="N33" s="11" t="s">
        <v>193</v>
      </c>
      <c r="O33" s="15"/>
      <c r="P33" s="16"/>
      <c r="Q33" s="16"/>
      <c r="R33" s="16"/>
      <c r="S33" s="31">
        <v>74</v>
      </c>
      <c r="T33" s="31">
        <v>89</v>
      </c>
      <c r="U33" s="31"/>
      <c r="V33" s="31"/>
      <c r="W33" s="31"/>
      <c r="X33" s="31"/>
      <c r="Y33" s="31"/>
      <c r="Z33" s="47">
        <v>0.86</v>
      </c>
      <c r="AA33" s="34"/>
      <c r="AB33" s="32"/>
      <c r="AC33" s="22">
        <f t="shared" si="25"/>
        <v>60.68</v>
      </c>
      <c r="AD33" s="23">
        <f t="shared" si="26"/>
        <v>2.9699999999999989</v>
      </c>
      <c r="AE33" s="23">
        <f t="shared" si="27"/>
        <v>21.32</v>
      </c>
      <c r="AF33" s="23">
        <f t="shared" si="28"/>
        <v>24.03</v>
      </c>
      <c r="AG33" s="57">
        <f t="shared" si="29"/>
        <v>0.74</v>
      </c>
      <c r="AH33" s="58">
        <f t="shared" si="30"/>
        <v>0.89</v>
      </c>
      <c r="AI33" s="58">
        <f t="shared" si="31"/>
        <v>0.95333857030636293</v>
      </c>
      <c r="AJ33" s="58">
        <f t="shared" si="32"/>
        <v>0.52987872105843437</v>
      </c>
      <c r="AK33" s="8">
        <f t="shared" si="33"/>
        <v>6.7272727272727284</v>
      </c>
      <c r="AL33" s="8">
        <f t="shared" si="34"/>
        <v>0.29213483146067415</v>
      </c>
      <c r="AM33" s="42">
        <f t="shared" si="8"/>
        <v>0.77715596330275238</v>
      </c>
    </row>
    <row r="34" spans="1:39" x14ac:dyDescent="0.45">
      <c r="A34" s="38">
        <v>31</v>
      </c>
      <c r="B34" s="25">
        <v>13</v>
      </c>
      <c r="C34" s="2" t="s">
        <v>1027</v>
      </c>
      <c r="D34" s="51">
        <v>2020</v>
      </c>
      <c r="E34" s="52">
        <v>4</v>
      </c>
      <c r="F34" s="52">
        <v>1</v>
      </c>
      <c r="G34" s="27" t="s">
        <v>41</v>
      </c>
      <c r="H34" s="28">
        <v>82</v>
      </c>
      <c r="I34" s="27" t="s">
        <v>164</v>
      </c>
      <c r="J34" s="28">
        <v>36</v>
      </c>
      <c r="K34" s="52">
        <v>1</v>
      </c>
      <c r="L34" s="7" t="s">
        <v>186</v>
      </c>
      <c r="M34" s="29">
        <v>49</v>
      </c>
      <c r="N34" s="11" t="s">
        <v>193</v>
      </c>
      <c r="O34" s="15"/>
      <c r="P34" s="16"/>
      <c r="Q34" s="16"/>
      <c r="R34" s="16"/>
      <c r="S34" s="31">
        <v>62</v>
      </c>
      <c r="T34" s="31">
        <v>92</v>
      </c>
      <c r="U34" s="31"/>
      <c r="V34" s="31"/>
      <c r="W34" s="31"/>
      <c r="X34" s="31"/>
      <c r="Y34" s="31"/>
      <c r="Z34" s="47">
        <v>0.81</v>
      </c>
      <c r="AA34" s="34"/>
      <c r="AB34" s="32"/>
      <c r="AC34" s="22">
        <f t="shared" si="25"/>
        <v>50.84</v>
      </c>
      <c r="AD34" s="23">
        <f t="shared" si="26"/>
        <v>2.8800000000000026</v>
      </c>
      <c r="AE34" s="23">
        <f t="shared" si="27"/>
        <v>31.159999999999997</v>
      </c>
      <c r="AF34" s="23">
        <f t="shared" si="28"/>
        <v>33.119999999999997</v>
      </c>
      <c r="AG34" s="57">
        <f t="shared" si="29"/>
        <v>0.62</v>
      </c>
      <c r="AH34" s="58">
        <f t="shared" si="30"/>
        <v>0.91999999999999993</v>
      </c>
      <c r="AI34" s="58">
        <f t="shared" si="31"/>
        <v>0.94638868205510052</v>
      </c>
      <c r="AJ34" s="58">
        <f t="shared" si="32"/>
        <v>0.51524579962663342</v>
      </c>
      <c r="AK34" s="8">
        <f t="shared" si="33"/>
        <v>7.7499999999999929</v>
      </c>
      <c r="AL34" s="8">
        <f t="shared" si="34"/>
        <v>0.41304347826086962</v>
      </c>
      <c r="AM34" s="42">
        <f t="shared" si="8"/>
        <v>0.71152542372881367</v>
      </c>
    </row>
    <row r="35" spans="1:39" x14ac:dyDescent="0.45">
      <c r="A35" s="38">
        <v>32</v>
      </c>
      <c r="B35" s="66">
        <v>15</v>
      </c>
      <c r="C35" s="2" t="s">
        <v>1026</v>
      </c>
      <c r="D35" s="51">
        <v>2019</v>
      </c>
      <c r="E35" s="62">
        <v>4</v>
      </c>
      <c r="F35" s="62">
        <v>1</v>
      </c>
      <c r="G35" s="1" t="s">
        <v>41</v>
      </c>
      <c r="H35" s="26">
        <v>22</v>
      </c>
      <c r="I35" s="1" t="s">
        <v>1124</v>
      </c>
      <c r="J35" s="26">
        <v>33</v>
      </c>
      <c r="K35" s="62">
        <v>1</v>
      </c>
      <c r="L35" s="7" t="s">
        <v>186</v>
      </c>
      <c r="M35" s="7">
        <v>65.3</v>
      </c>
      <c r="N35" s="11" t="s">
        <v>193</v>
      </c>
      <c r="O35" s="15"/>
      <c r="P35" s="16"/>
      <c r="Q35" s="16"/>
      <c r="R35" s="16"/>
      <c r="S35" s="5">
        <v>81</v>
      </c>
      <c r="T35" s="5">
        <v>83.9</v>
      </c>
      <c r="U35" s="5"/>
      <c r="V35" s="5"/>
      <c r="W35" s="5"/>
      <c r="X35" s="5"/>
      <c r="Y35" s="5"/>
      <c r="Z35" s="42">
        <v>0.83</v>
      </c>
      <c r="AA35" s="33"/>
      <c r="AB35" s="9"/>
      <c r="AC35" s="22">
        <f t="shared" si="25"/>
        <v>17.82</v>
      </c>
      <c r="AD35" s="23">
        <f t="shared" si="26"/>
        <v>5.3129999999999988</v>
      </c>
      <c r="AE35" s="23">
        <f t="shared" si="27"/>
        <v>4.18</v>
      </c>
      <c r="AF35" s="23">
        <f t="shared" si="28"/>
        <v>27.687000000000001</v>
      </c>
      <c r="AG35" s="57">
        <f t="shared" si="29"/>
        <v>0.81</v>
      </c>
      <c r="AH35" s="58">
        <f t="shared" si="30"/>
        <v>0.83900000000000008</v>
      </c>
      <c r="AI35" s="58">
        <f t="shared" si="31"/>
        <v>0.77032810271041374</v>
      </c>
      <c r="AJ35" s="58">
        <f t="shared" si="32"/>
        <v>0.86882982395581643</v>
      </c>
      <c r="AK35" s="8">
        <f t="shared" si="33"/>
        <v>5.0310559006211211</v>
      </c>
      <c r="AL35" s="8">
        <f t="shared" si="34"/>
        <v>0.2264600715137067</v>
      </c>
      <c r="AM35" s="42">
        <f t="shared" si="8"/>
        <v>0.82740000000000014</v>
      </c>
    </row>
    <row r="36" spans="1:39" x14ac:dyDescent="0.45">
      <c r="A36" s="38">
        <v>33</v>
      </c>
      <c r="B36" s="25">
        <v>17</v>
      </c>
      <c r="C36" s="2" t="s">
        <v>1025</v>
      </c>
      <c r="D36" s="51">
        <v>2019</v>
      </c>
      <c r="E36" s="52">
        <v>1</v>
      </c>
      <c r="F36" s="52">
        <v>1</v>
      </c>
      <c r="G36" s="27" t="s">
        <v>41</v>
      </c>
      <c r="H36" s="28">
        <v>29</v>
      </c>
      <c r="I36" s="27" t="s">
        <v>782</v>
      </c>
      <c r="J36" s="28">
        <v>68</v>
      </c>
      <c r="K36" s="52">
        <v>1</v>
      </c>
      <c r="L36" s="17" t="s">
        <v>186</v>
      </c>
      <c r="M36" s="29" t="s">
        <v>777</v>
      </c>
      <c r="N36" s="30"/>
      <c r="O36" s="15"/>
      <c r="P36" s="16"/>
      <c r="Q36" s="16"/>
      <c r="R36" s="16"/>
      <c r="S36" s="31">
        <v>80</v>
      </c>
      <c r="T36" s="31">
        <v>63</v>
      </c>
      <c r="U36" s="31"/>
      <c r="V36" s="31"/>
      <c r="W36" s="31"/>
      <c r="X36" s="31"/>
      <c r="Y36" s="31"/>
      <c r="Z36" s="47">
        <v>0.82</v>
      </c>
      <c r="AA36" s="34" t="s">
        <v>812</v>
      </c>
      <c r="AB36" s="32"/>
      <c r="AC36" s="22">
        <f t="shared" si="25"/>
        <v>23.2</v>
      </c>
      <c r="AD36" s="23">
        <f t="shared" si="26"/>
        <v>25.159999999999997</v>
      </c>
      <c r="AE36" s="23">
        <f t="shared" si="27"/>
        <v>5.8000000000000007</v>
      </c>
      <c r="AF36" s="23">
        <f t="shared" si="28"/>
        <v>42.84</v>
      </c>
      <c r="AG36" s="57">
        <f>AC36/(AC36+AE36)</f>
        <v>0.79999999999999993</v>
      </c>
      <c r="AH36" s="58">
        <f t="shared" si="30"/>
        <v>0.63</v>
      </c>
      <c r="AI36" s="58">
        <f t="shared" si="31"/>
        <v>0.47973531844499584</v>
      </c>
      <c r="AJ36" s="58">
        <f t="shared" si="32"/>
        <v>0.88075657894736847</v>
      </c>
      <c r="AK36" s="8">
        <f t="shared" si="33"/>
        <v>2.1621621621621618</v>
      </c>
      <c r="AL36" s="8">
        <f t="shared" si="34"/>
        <v>0.31746031746031755</v>
      </c>
      <c r="AM36" s="42">
        <f t="shared" si="8"/>
        <v>0.68082474226804135</v>
      </c>
    </row>
    <row r="37" spans="1:39" x14ac:dyDescent="0.45">
      <c r="A37" s="38">
        <v>34</v>
      </c>
      <c r="B37" s="25">
        <v>17</v>
      </c>
      <c r="C37" s="2" t="s">
        <v>1025</v>
      </c>
      <c r="D37" s="51">
        <v>2019</v>
      </c>
      <c r="E37" s="52">
        <v>1</v>
      </c>
      <c r="F37" s="52"/>
      <c r="G37" s="27" t="s">
        <v>41</v>
      </c>
      <c r="H37" s="28">
        <v>29</v>
      </c>
      <c r="I37" s="27" t="s">
        <v>782</v>
      </c>
      <c r="J37" s="28">
        <v>68</v>
      </c>
      <c r="K37" s="52">
        <v>1</v>
      </c>
      <c r="L37" s="17" t="s">
        <v>186</v>
      </c>
      <c r="M37" s="29" t="s">
        <v>777</v>
      </c>
      <c r="N37" s="30"/>
      <c r="O37" s="15"/>
      <c r="P37" s="16"/>
      <c r="Q37" s="16"/>
      <c r="R37" s="16"/>
      <c r="S37" s="31">
        <v>72</v>
      </c>
      <c r="T37" s="31">
        <v>80</v>
      </c>
      <c r="U37" s="31"/>
      <c r="V37" s="31"/>
      <c r="W37" s="31"/>
      <c r="X37" s="31"/>
      <c r="Y37" s="31"/>
      <c r="Z37" s="47">
        <v>0.82</v>
      </c>
      <c r="AA37" s="34" t="s">
        <v>812</v>
      </c>
      <c r="AB37" s="32"/>
      <c r="AC37" s="22">
        <f t="shared" si="25"/>
        <v>20.88</v>
      </c>
      <c r="AD37" s="23">
        <f t="shared" si="26"/>
        <v>13.600000000000001</v>
      </c>
      <c r="AE37" s="23">
        <f t="shared" si="27"/>
        <v>8.120000000000001</v>
      </c>
      <c r="AF37" s="23">
        <f t="shared" si="28"/>
        <v>54.4</v>
      </c>
      <c r="AG37" s="57">
        <f t="shared" si="29"/>
        <v>0.72</v>
      </c>
      <c r="AH37" s="58">
        <f t="shared" si="30"/>
        <v>0.79999999999999993</v>
      </c>
      <c r="AI37" s="58">
        <f t="shared" si="31"/>
        <v>0.60556844547563793</v>
      </c>
      <c r="AJ37" s="58">
        <f t="shared" si="32"/>
        <v>0.87012156110044792</v>
      </c>
      <c r="AK37" s="8">
        <f t="shared" si="33"/>
        <v>3.5999999999999988</v>
      </c>
      <c r="AL37" s="8">
        <f t="shared" si="34"/>
        <v>0.35000000000000009</v>
      </c>
      <c r="AM37" s="42">
        <f t="shared" si="8"/>
        <v>0.7760824742268041</v>
      </c>
    </row>
    <row r="38" spans="1:39" x14ac:dyDescent="0.45">
      <c r="A38" s="38">
        <v>35</v>
      </c>
      <c r="B38" s="25">
        <v>18</v>
      </c>
      <c r="C38" s="2" t="s">
        <v>63</v>
      </c>
      <c r="D38" s="51">
        <v>2019</v>
      </c>
      <c r="E38" s="52" t="s">
        <v>1262</v>
      </c>
      <c r="F38" s="52">
        <v>1</v>
      </c>
      <c r="G38" s="27" t="s">
        <v>354</v>
      </c>
      <c r="H38" s="28">
        <v>32</v>
      </c>
      <c r="I38" s="27" t="s">
        <v>781</v>
      </c>
      <c r="J38" s="28">
        <v>25</v>
      </c>
      <c r="K38" s="52">
        <v>1</v>
      </c>
      <c r="L38" s="17" t="s">
        <v>186</v>
      </c>
      <c r="M38" s="29">
        <v>60</v>
      </c>
      <c r="N38" s="11" t="s">
        <v>193</v>
      </c>
      <c r="O38" s="15"/>
      <c r="P38" s="16"/>
      <c r="Q38" s="16"/>
      <c r="R38" s="16"/>
      <c r="S38" s="31">
        <v>96.9</v>
      </c>
      <c r="T38" s="31">
        <v>100</v>
      </c>
      <c r="U38" s="31">
        <v>100</v>
      </c>
      <c r="V38" s="31">
        <v>96.2</v>
      </c>
      <c r="W38" s="31"/>
      <c r="X38" s="31"/>
      <c r="Y38" s="31"/>
      <c r="Z38" s="31">
        <v>0.98</v>
      </c>
      <c r="AA38" s="34"/>
      <c r="AB38" s="32"/>
      <c r="AC38" s="22">
        <f t="shared" si="25"/>
        <v>31.008000000000003</v>
      </c>
      <c r="AD38" s="23">
        <f t="shared" si="26"/>
        <v>0</v>
      </c>
      <c r="AE38" s="23">
        <f t="shared" si="27"/>
        <v>0.99199999999999733</v>
      </c>
      <c r="AF38" s="23">
        <f t="shared" si="28"/>
        <v>25</v>
      </c>
      <c r="AG38" s="57">
        <f t="shared" si="29"/>
        <v>0.96900000000000008</v>
      </c>
      <c r="AH38" s="58">
        <f t="shared" si="30"/>
        <v>1</v>
      </c>
      <c r="AI38" s="58">
        <f t="shared" si="31"/>
        <v>1</v>
      </c>
      <c r="AJ38" s="58">
        <f t="shared" si="32"/>
        <v>0.96183441058787333</v>
      </c>
      <c r="AK38" s="60" t="e">
        <f t="shared" si="33"/>
        <v>#DIV/0!</v>
      </c>
      <c r="AL38" s="8">
        <f t="shared" si="34"/>
        <v>3.0999999999999917E-2</v>
      </c>
      <c r="AM38" s="42">
        <f t="shared" si="8"/>
        <v>0.98259649122807025</v>
      </c>
    </row>
    <row r="39" spans="1:39" x14ac:dyDescent="0.45">
      <c r="A39" s="38">
        <v>36</v>
      </c>
      <c r="B39" s="25">
        <v>18</v>
      </c>
      <c r="C39" s="2" t="s">
        <v>63</v>
      </c>
      <c r="D39" s="51">
        <v>2019</v>
      </c>
      <c r="E39" s="52">
        <v>3</v>
      </c>
      <c r="F39" s="52">
        <v>2</v>
      </c>
      <c r="G39" s="27" t="s">
        <v>354</v>
      </c>
      <c r="H39" s="28">
        <v>32</v>
      </c>
      <c r="I39" s="2" t="s">
        <v>780</v>
      </c>
      <c r="J39" s="28">
        <v>24</v>
      </c>
      <c r="K39" s="52">
        <v>1</v>
      </c>
      <c r="L39" s="17" t="s">
        <v>186</v>
      </c>
      <c r="M39" s="29">
        <v>60</v>
      </c>
      <c r="N39" s="11" t="s">
        <v>193</v>
      </c>
      <c r="O39" s="15"/>
      <c r="P39" s="16"/>
      <c r="Q39" s="16"/>
      <c r="R39" s="16"/>
      <c r="S39" s="31">
        <v>96.9</v>
      </c>
      <c r="T39" s="31">
        <v>91.7</v>
      </c>
      <c r="U39" s="31">
        <v>93.9</v>
      </c>
      <c r="V39" s="31">
        <v>95.7</v>
      </c>
      <c r="W39" s="31"/>
      <c r="X39" s="31"/>
      <c r="Y39" s="31"/>
      <c r="Z39" s="47">
        <v>0.93</v>
      </c>
      <c r="AA39" s="34"/>
      <c r="AB39" s="32"/>
      <c r="AC39" s="22">
        <f t="shared" si="25"/>
        <v>31.008000000000003</v>
      </c>
      <c r="AD39" s="23">
        <f t="shared" si="26"/>
        <v>1.9919999999999973</v>
      </c>
      <c r="AE39" s="23">
        <f t="shared" si="27"/>
        <v>0.99199999999999733</v>
      </c>
      <c r="AF39" s="23">
        <f t="shared" si="28"/>
        <v>22.008000000000003</v>
      </c>
      <c r="AG39" s="57">
        <f t="shared" si="29"/>
        <v>0.96900000000000008</v>
      </c>
      <c r="AH39" s="58">
        <f t="shared" si="30"/>
        <v>0.91700000000000015</v>
      </c>
      <c r="AI39" s="58">
        <f t="shared" si="31"/>
        <v>0.93963636363636371</v>
      </c>
      <c r="AJ39" s="58">
        <f t="shared" si="32"/>
        <v>0.95686956521739142</v>
      </c>
      <c r="AK39" s="8">
        <f t="shared" si="33"/>
        <v>11.674698795180745</v>
      </c>
      <c r="AL39" s="8">
        <f t="shared" si="34"/>
        <v>3.3805888767720733E-2</v>
      </c>
      <c r="AM39" s="42">
        <f t="shared" si="8"/>
        <v>0.94671428571428584</v>
      </c>
    </row>
    <row r="40" spans="1:39" x14ac:dyDescent="0.45">
      <c r="A40" s="38">
        <v>37</v>
      </c>
      <c r="B40" s="25">
        <v>18</v>
      </c>
      <c r="C40" s="2" t="s">
        <v>63</v>
      </c>
      <c r="D40" s="51">
        <v>2019</v>
      </c>
      <c r="E40" s="52">
        <v>4</v>
      </c>
      <c r="F40" s="52">
        <v>1</v>
      </c>
      <c r="G40" s="27" t="s">
        <v>354</v>
      </c>
      <c r="H40" s="28">
        <v>32</v>
      </c>
      <c r="I40" s="2" t="s">
        <v>1125</v>
      </c>
      <c r="J40" s="28">
        <v>18</v>
      </c>
      <c r="K40" s="52">
        <v>1</v>
      </c>
      <c r="L40" s="17" t="s">
        <v>186</v>
      </c>
      <c r="M40" s="29">
        <v>60</v>
      </c>
      <c r="N40" s="11" t="s">
        <v>193</v>
      </c>
      <c r="O40" s="15"/>
      <c r="P40" s="16"/>
      <c r="Q40" s="16"/>
      <c r="R40" s="16"/>
      <c r="S40" s="31">
        <v>96.9</v>
      </c>
      <c r="T40" s="31">
        <v>100</v>
      </c>
      <c r="U40" s="31">
        <v>100</v>
      </c>
      <c r="V40" s="31">
        <v>94.7</v>
      </c>
      <c r="W40" s="31"/>
      <c r="X40" s="31"/>
      <c r="Y40" s="31"/>
      <c r="Z40" s="47">
        <v>0.98</v>
      </c>
      <c r="AA40" s="34"/>
      <c r="AB40" s="32"/>
      <c r="AC40" s="22">
        <f t="shared" si="25"/>
        <v>31.008000000000003</v>
      </c>
      <c r="AD40" s="23">
        <f t="shared" si="26"/>
        <v>0</v>
      </c>
      <c r="AE40" s="23">
        <f t="shared" si="27"/>
        <v>0.99199999999999733</v>
      </c>
      <c r="AF40" s="23">
        <f t="shared" si="28"/>
        <v>18</v>
      </c>
      <c r="AG40" s="57">
        <f t="shared" si="29"/>
        <v>0.96900000000000008</v>
      </c>
      <c r="AH40" s="58">
        <f t="shared" si="30"/>
        <v>1</v>
      </c>
      <c r="AI40" s="58">
        <f t="shared" si="31"/>
        <v>1</v>
      </c>
      <c r="AJ40" s="58">
        <f t="shared" si="32"/>
        <v>0.94776748104465047</v>
      </c>
      <c r="AK40" s="60" t="e">
        <f t="shared" si="33"/>
        <v>#DIV/0!</v>
      </c>
      <c r="AL40" s="8">
        <f t="shared" si="34"/>
        <v>3.0999999999999917E-2</v>
      </c>
      <c r="AM40" s="42">
        <f t="shared" si="8"/>
        <v>0.98016000000000003</v>
      </c>
    </row>
    <row r="41" spans="1:39" x14ac:dyDescent="0.45">
      <c r="A41" s="38">
        <v>38</v>
      </c>
      <c r="B41" s="25">
        <v>19</v>
      </c>
      <c r="C41" s="2" t="s">
        <v>1024</v>
      </c>
      <c r="D41" s="51">
        <v>2019</v>
      </c>
      <c r="E41" s="52">
        <v>4</v>
      </c>
      <c r="F41" s="52">
        <v>1</v>
      </c>
      <c r="G41" s="27" t="s">
        <v>41</v>
      </c>
      <c r="H41" s="28">
        <v>80</v>
      </c>
      <c r="I41" s="2" t="s">
        <v>1126</v>
      </c>
      <c r="J41" s="28">
        <v>40</v>
      </c>
      <c r="K41" s="52">
        <v>1</v>
      </c>
      <c r="L41" s="17" t="s">
        <v>779</v>
      </c>
      <c r="M41" s="29">
        <v>50.6</v>
      </c>
      <c r="N41" s="11" t="s">
        <v>193</v>
      </c>
      <c r="O41" s="15"/>
      <c r="P41" s="16"/>
      <c r="Q41" s="16"/>
      <c r="R41" s="16"/>
      <c r="S41" s="31">
        <v>96.3</v>
      </c>
      <c r="T41" s="31">
        <v>95</v>
      </c>
      <c r="U41" s="31"/>
      <c r="V41" s="31"/>
      <c r="W41" s="31"/>
      <c r="X41" s="31"/>
      <c r="Y41" s="31"/>
      <c r="Z41" s="47">
        <v>0.98599999999999999</v>
      </c>
      <c r="AA41" s="34" t="s">
        <v>811</v>
      </c>
      <c r="AB41" s="32"/>
      <c r="AC41" s="22">
        <f t="shared" si="25"/>
        <v>77.040000000000006</v>
      </c>
      <c r="AD41" s="23">
        <f t="shared" si="26"/>
        <v>2</v>
      </c>
      <c r="AE41" s="23">
        <f t="shared" si="27"/>
        <v>2.9599999999999937</v>
      </c>
      <c r="AF41" s="23">
        <f t="shared" si="28"/>
        <v>38</v>
      </c>
      <c r="AG41" s="57">
        <f t="shared" si="29"/>
        <v>0.96300000000000008</v>
      </c>
      <c r="AH41" s="58">
        <f t="shared" si="30"/>
        <v>0.95</v>
      </c>
      <c r="AI41" s="58">
        <f t="shared" si="31"/>
        <v>0.9746963562753036</v>
      </c>
      <c r="AJ41" s="58">
        <f t="shared" si="32"/>
        <v>0.92773437500000011</v>
      </c>
      <c r="AK41" s="8">
        <f t="shared" si="33"/>
        <v>19.259999999999984</v>
      </c>
      <c r="AL41" s="8">
        <f t="shared" si="34"/>
        <v>3.894736842105255E-2</v>
      </c>
      <c r="AM41" s="42">
        <f t="shared" si="8"/>
        <v>0.95866666666666667</v>
      </c>
    </row>
    <row r="42" spans="1:39" x14ac:dyDescent="0.45">
      <c r="A42" s="38">
        <v>39</v>
      </c>
      <c r="B42" s="25">
        <v>21</v>
      </c>
      <c r="C42" s="2" t="s">
        <v>65</v>
      </c>
      <c r="D42" s="51">
        <v>2019</v>
      </c>
      <c r="E42" s="52">
        <v>1</v>
      </c>
      <c r="F42" s="52"/>
      <c r="G42" s="27" t="s">
        <v>778</v>
      </c>
      <c r="H42" s="28">
        <v>27</v>
      </c>
      <c r="I42" s="2" t="s">
        <v>1267</v>
      </c>
      <c r="J42" s="28">
        <v>73</v>
      </c>
      <c r="K42" s="52">
        <v>1</v>
      </c>
      <c r="L42" s="17" t="s">
        <v>186</v>
      </c>
      <c r="M42" s="29">
        <v>49.8</v>
      </c>
      <c r="N42" s="11" t="s">
        <v>193</v>
      </c>
      <c r="O42" s="15"/>
      <c r="P42" s="16"/>
      <c r="Q42" s="16"/>
      <c r="R42" s="16"/>
      <c r="S42" s="31">
        <v>55.6</v>
      </c>
      <c r="T42" s="31">
        <v>69.900000000000006</v>
      </c>
      <c r="U42" s="31"/>
      <c r="V42" s="31"/>
      <c r="W42" s="31"/>
      <c r="X42" s="31"/>
      <c r="Y42" s="31"/>
      <c r="Z42" s="47">
        <v>0.63400000000000001</v>
      </c>
      <c r="AA42" s="34"/>
      <c r="AB42" s="32"/>
      <c r="AC42" s="22">
        <f t="shared" si="25"/>
        <v>15.012</v>
      </c>
      <c r="AD42" s="23">
        <f t="shared" si="26"/>
        <v>21.972999999999992</v>
      </c>
      <c r="AE42" s="23">
        <f t="shared" si="27"/>
        <v>11.988</v>
      </c>
      <c r="AF42" s="23">
        <f t="shared" si="28"/>
        <v>51.027000000000008</v>
      </c>
      <c r="AG42" s="57">
        <f t="shared" si="29"/>
        <v>0.55600000000000005</v>
      </c>
      <c r="AH42" s="58">
        <f t="shared" si="30"/>
        <v>0.69900000000000007</v>
      </c>
      <c r="AI42" s="58">
        <f t="shared" si="31"/>
        <v>0.40589428146545908</v>
      </c>
      <c r="AJ42" s="58">
        <f t="shared" si="32"/>
        <v>0.80975958105213053</v>
      </c>
      <c r="AK42" s="8">
        <f t="shared" si="33"/>
        <v>1.8471760797342198</v>
      </c>
      <c r="AL42" s="8">
        <f t="shared" si="34"/>
        <v>0.63519313304721015</v>
      </c>
      <c r="AM42" s="42">
        <f t="shared" si="8"/>
        <v>0.66039000000000014</v>
      </c>
    </row>
    <row r="43" spans="1:39" x14ac:dyDescent="0.45">
      <c r="A43" s="38">
        <v>40</v>
      </c>
      <c r="B43" s="25">
        <v>21</v>
      </c>
      <c r="C43" s="2" t="s">
        <v>65</v>
      </c>
      <c r="D43" s="51">
        <v>2019</v>
      </c>
      <c r="E43" s="52">
        <v>1</v>
      </c>
      <c r="F43" s="52">
        <v>1</v>
      </c>
      <c r="G43" s="27" t="s">
        <v>41</v>
      </c>
      <c r="H43" s="28">
        <v>31</v>
      </c>
      <c r="I43" s="2" t="s">
        <v>1267</v>
      </c>
      <c r="J43" s="28">
        <v>73</v>
      </c>
      <c r="K43" s="52">
        <v>1</v>
      </c>
      <c r="L43" s="17" t="s">
        <v>186</v>
      </c>
      <c r="M43" s="29">
        <v>56.2</v>
      </c>
      <c r="N43" s="11" t="s">
        <v>193</v>
      </c>
      <c r="O43" s="15"/>
      <c r="P43" s="16"/>
      <c r="Q43" s="16"/>
      <c r="R43" s="16"/>
      <c r="S43" s="31">
        <v>71</v>
      </c>
      <c r="T43" s="31">
        <v>82.2</v>
      </c>
      <c r="U43" s="31"/>
      <c r="V43" s="31"/>
      <c r="W43" s="31"/>
      <c r="X43" s="31"/>
      <c r="Y43" s="31"/>
      <c r="Z43" s="47">
        <v>0.81899999999999995</v>
      </c>
      <c r="AA43" s="34"/>
      <c r="AB43" s="32"/>
      <c r="AC43" s="22">
        <f t="shared" si="25"/>
        <v>22.01</v>
      </c>
      <c r="AD43" s="23">
        <f t="shared" si="26"/>
        <v>12.994</v>
      </c>
      <c r="AE43" s="23">
        <f t="shared" si="27"/>
        <v>8.9899999999999984</v>
      </c>
      <c r="AF43" s="23">
        <f t="shared" si="28"/>
        <v>60.006</v>
      </c>
      <c r="AG43" s="57">
        <f t="shared" si="29"/>
        <v>0.71000000000000008</v>
      </c>
      <c r="AH43" s="58">
        <f t="shared" si="30"/>
        <v>0.82199999999999995</v>
      </c>
      <c r="AI43" s="58">
        <f t="shared" si="31"/>
        <v>0.62878528168209347</v>
      </c>
      <c r="AJ43" s="58">
        <f t="shared" si="32"/>
        <v>0.86970259145457718</v>
      </c>
      <c r="AK43" s="8">
        <f t="shared" si="33"/>
        <v>3.9887640449438195</v>
      </c>
      <c r="AL43" s="8">
        <f t="shared" si="34"/>
        <v>0.35279805352798044</v>
      </c>
      <c r="AM43" s="42">
        <f t="shared" si="8"/>
        <v>0.78861538461538472</v>
      </c>
    </row>
    <row r="44" spans="1:39" x14ac:dyDescent="0.45">
      <c r="A44" s="38">
        <v>41</v>
      </c>
      <c r="B44" s="25">
        <v>23</v>
      </c>
      <c r="C44" s="2" t="s">
        <v>66</v>
      </c>
      <c r="D44" s="51">
        <v>2018</v>
      </c>
      <c r="E44" s="52">
        <v>4</v>
      </c>
      <c r="F44" s="52"/>
      <c r="G44" s="27" t="s">
        <v>1128</v>
      </c>
      <c r="H44" s="28">
        <v>18</v>
      </c>
      <c r="I44" s="2" t="s">
        <v>1127</v>
      </c>
      <c r="J44" s="28">
        <v>54</v>
      </c>
      <c r="K44" s="52">
        <v>1</v>
      </c>
      <c r="L44" s="17" t="s">
        <v>186</v>
      </c>
      <c r="M44" s="29" t="s">
        <v>777</v>
      </c>
      <c r="N44" s="11" t="s">
        <v>193</v>
      </c>
      <c r="O44" s="15"/>
      <c r="P44" s="16"/>
      <c r="Q44" s="16"/>
      <c r="R44" s="16"/>
      <c r="S44" s="31"/>
      <c r="T44" s="31"/>
      <c r="U44" s="31"/>
      <c r="V44" s="31"/>
      <c r="W44" s="31"/>
      <c r="X44" s="31"/>
      <c r="Y44" s="31"/>
      <c r="Z44" s="47">
        <v>0.8</v>
      </c>
      <c r="AA44" s="34" t="s">
        <v>810</v>
      </c>
      <c r="AB44" s="32"/>
      <c r="AC44" s="22"/>
      <c r="AD44" s="23"/>
      <c r="AE44" s="23"/>
      <c r="AF44" s="23"/>
      <c r="AG44" s="57"/>
      <c r="AH44" s="58"/>
      <c r="AI44" s="58"/>
      <c r="AJ44" s="58"/>
      <c r="AK44" s="8"/>
      <c r="AL44" s="8"/>
      <c r="AM44" s="42"/>
    </row>
    <row r="45" spans="1:39" x14ac:dyDescent="0.45">
      <c r="A45" s="38">
        <v>42</v>
      </c>
      <c r="B45" s="25">
        <v>26</v>
      </c>
      <c r="C45" s="2" t="s">
        <v>67</v>
      </c>
      <c r="D45" s="51">
        <v>2018</v>
      </c>
      <c r="E45" s="52">
        <v>1</v>
      </c>
      <c r="F45" s="52">
        <v>1</v>
      </c>
      <c r="G45" s="27" t="s">
        <v>41</v>
      </c>
      <c r="H45" s="28">
        <v>156</v>
      </c>
      <c r="I45" s="2" t="s">
        <v>158</v>
      </c>
      <c r="J45" s="28">
        <v>30</v>
      </c>
      <c r="K45" s="52">
        <v>1</v>
      </c>
      <c r="L45" s="17" t="s">
        <v>186</v>
      </c>
      <c r="M45" s="29">
        <v>48.9</v>
      </c>
      <c r="N45" s="30" t="s">
        <v>804</v>
      </c>
      <c r="O45" s="15"/>
      <c r="P45" s="16"/>
      <c r="Q45" s="16"/>
      <c r="R45" s="16"/>
      <c r="S45" s="31">
        <v>85</v>
      </c>
      <c r="T45" s="31">
        <v>54</v>
      </c>
      <c r="U45" s="31"/>
      <c r="V45" s="31"/>
      <c r="W45" s="31"/>
      <c r="X45" s="31"/>
      <c r="Y45" s="31"/>
      <c r="Z45" s="47">
        <v>0.8</v>
      </c>
      <c r="AA45" s="34" t="s">
        <v>809</v>
      </c>
      <c r="AB45" s="32"/>
      <c r="AC45" s="22">
        <f t="shared" ref="AC45:AC55" si="35">H45*S45/100</f>
        <v>132.6</v>
      </c>
      <c r="AD45" s="23">
        <f t="shared" ref="AD45:AD55" si="36">J45-AF45</f>
        <v>13.8</v>
      </c>
      <c r="AE45" s="23">
        <f t="shared" ref="AE45:AE55" si="37">H45-AC45</f>
        <v>23.400000000000006</v>
      </c>
      <c r="AF45" s="23">
        <f t="shared" ref="AF45:AF55" si="38">J45*T45/100</f>
        <v>16.2</v>
      </c>
      <c r="AG45" s="57">
        <f t="shared" ref="AG45:AG55" si="39">AC45/(AC45+AE45)</f>
        <v>0.85</v>
      </c>
      <c r="AH45" s="58">
        <f t="shared" ref="AH45:AH55" si="40">AF45/(AD45+AF45)</f>
        <v>0.53999999999999992</v>
      </c>
      <c r="AI45" s="58">
        <f t="shared" ref="AI45:AI55" si="41">AC45/(AC45+AD45)</f>
        <v>0.90573770491803274</v>
      </c>
      <c r="AJ45" s="58">
        <f t="shared" ref="AJ45:AJ55" si="42">AF45/(AE45+AF45)</f>
        <v>0.40909090909090901</v>
      </c>
      <c r="AK45" s="8">
        <f t="shared" ref="AK45:AK50" si="43">AG45/(1-AH45)</f>
        <v>1.8478260869565213</v>
      </c>
      <c r="AL45" s="8">
        <f t="shared" ref="AL45:AL50" si="44">(1-AG45)/AH45</f>
        <v>0.27777777777777785</v>
      </c>
      <c r="AM45" s="42">
        <f t="shared" si="8"/>
        <v>0.79999999999999993</v>
      </c>
    </row>
    <row r="46" spans="1:39" x14ac:dyDescent="0.45">
      <c r="A46" s="38">
        <v>43</v>
      </c>
      <c r="B46" s="25">
        <v>26</v>
      </c>
      <c r="C46" s="2" t="s">
        <v>67</v>
      </c>
      <c r="D46" s="51">
        <v>2018</v>
      </c>
      <c r="E46" s="52">
        <v>3</v>
      </c>
      <c r="F46" s="52">
        <v>2</v>
      </c>
      <c r="G46" s="27" t="s">
        <v>41</v>
      </c>
      <c r="H46" s="28">
        <v>156</v>
      </c>
      <c r="I46" s="2" t="s">
        <v>169</v>
      </c>
      <c r="J46" s="28">
        <v>20</v>
      </c>
      <c r="K46" s="52">
        <v>1</v>
      </c>
      <c r="L46" s="17" t="s">
        <v>186</v>
      </c>
      <c r="M46" s="29">
        <v>48.9</v>
      </c>
      <c r="N46" s="30" t="s">
        <v>804</v>
      </c>
      <c r="O46" s="15"/>
      <c r="P46" s="16"/>
      <c r="Q46" s="16"/>
      <c r="R46" s="16"/>
      <c r="S46" s="31">
        <v>85</v>
      </c>
      <c r="T46" s="31">
        <v>50</v>
      </c>
      <c r="U46" s="31"/>
      <c r="V46" s="31"/>
      <c r="W46" s="31"/>
      <c r="X46" s="31"/>
      <c r="Y46" s="31"/>
      <c r="Z46" s="47">
        <v>0.79</v>
      </c>
      <c r="AA46" s="34" t="s">
        <v>808</v>
      </c>
      <c r="AB46" s="32"/>
      <c r="AC46" s="22">
        <f t="shared" si="35"/>
        <v>132.6</v>
      </c>
      <c r="AD46" s="23">
        <f t="shared" si="36"/>
        <v>10</v>
      </c>
      <c r="AE46" s="23">
        <f t="shared" si="37"/>
        <v>23.400000000000006</v>
      </c>
      <c r="AF46" s="23">
        <f t="shared" si="38"/>
        <v>10</v>
      </c>
      <c r="AG46" s="57">
        <f t="shared" si="39"/>
        <v>0.85</v>
      </c>
      <c r="AH46" s="58">
        <f t="shared" si="40"/>
        <v>0.5</v>
      </c>
      <c r="AI46" s="58">
        <f t="shared" si="41"/>
        <v>0.92987377279102379</v>
      </c>
      <c r="AJ46" s="58">
        <f t="shared" si="42"/>
        <v>0.29940119760479039</v>
      </c>
      <c r="AK46" s="8">
        <f t="shared" si="43"/>
        <v>1.7</v>
      </c>
      <c r="AL46" s="8">
        <f t="shared" si="44"/>
        <v>0.30000000000000004</v>
      </c>
      <c r="AM46" s="42">
        <f t="shared" si="8"/>
        <v>0.81022727272727268</v>
      </c>
    </row>
    <row r="47" spans="1:39" x14ac:dyDescent="0.45">
      <c r="A47" s="38">
        <v>44</v>
      </c>
      <c r="B47" s="25">
        <v>26</v>
      </c>
      <c r="C47" s="2" t="s">
        <v>67</v>
      </c>
      <c r="D47" s="51">
        <v>2018</v>
      </c>
      <c r="E47" s="52">
        <v>3</v>
      </c>
      <c r="F47" s="52">
        <v>3</v>
      </c>
      <c r="G47" s="27" t="s">
        <v>41</v>
      </c>
      <c r="H47" s="28">
        <v>156</v>
      </c>
      <c r="I47" s="2" t="s">
        <v>215</v>
      </c>
      <c r="J47" s="28">
        <v>45</v>
      </c>
      <c r="K47" s="52">
        <v>1</v>
      </c>
      <c r="L47" s="17" t="s">
        <v>186</v>
      </c>
      <c r="M47" s="29">
        <v>48.9</v>
      </c>
      <c r="N47" s="30" t="s">
        <v>804</v>
      </c>
      <c r="O47" s="15"/>
      <c r="P47" s="16"/>
      <c r="Q47" s="16"/>
      <c r="R47" s="16"/>
      <c r="S47" s="31">
        <v>85</v>
      </c>
      <c r="T47" s="31">
        <v>46</v>
      </c>
      <c r="U47" s="31"/>
      <c r="V47" s="31"/>
      <c r="W47" s="31"/>
      <c r="X47" s="31"/>
      <c r="Y47" s="31"/>
      <c r="Z47" s="47">
        <v>0.78</v>
      </c>
      <c r="AA47" s="34" t="s">
        <v>807</v>
      </c>
      <c r="AB47" s="32"/>
      <c r="AC47" s="22">
        <f t="shared" si="35"/>
        <v>132.6</v>
      </c>
      <c r="AD47" s="23">
        <f t="shared" si="36"/>
        <v>24.3</v>
      </c>
      <c r="AE47" s="23">
        <f t="shared" si="37"/>
        <v>23.400000000000006</v>
      </c>
      <c r="AF47" s="23">
        <f t="shared" si="38"/>
        <v>20.7</v>
      </c>
      <c r="AG47" s="57">
        <f t="shared" si="39"/>
        <v>0.85</v>
      </c>
      <c r="AH47" s="58">
        <f t="shared" si="40"/>
        <v>0.45999999999999996</v>
      </c>
      <c r="AI47" s="58">
        <f t="shared" si="41"/>
        <v>0.84512428298279152</v>
      </c>
      <c r="AJ47" s="58">
        <f t="shared" si="42"/>
        <v>0.46938775510204073</v>
      </c>
      <c r="AK47" s="8">
        <f t="shared" si="43"/>
        <v>1.574074074074074</v>
      </c>
      <c r="AL47" s="8">
        <f t="shared" si="44"/>
        <v>0.32608695652173919</v>
      </c>
      <c r="AM47" s="42">
        <f t="shared" si="8"/>
        <v>0.76268656716417904</v>
      </c>
    </row>
    <row r="48" spans="1:39" x14ac:dyDescent="0.45">
      <c r="A48" s="38">
        <v>45</v>
      </c>
      <c r="B48" s="25">
        <v>26</v>
      </c>
      <c r="C48" s="2" t="s">
        <v>67</v>
      </c>
      <c r="D48" s="51">
        <v>2018</v>
      </c>
      <c r="E48" s="52">
        <v>3</v>
      </c>
      <c r="F48" s="52"/>
      <c r="G48" s="27" t="s">
        <v>41</v>
      </c>
      <c r="H48" s="28">
        <v>156</v>
      </c>
      <c r="I48" s="27" t="s">
        <v>1113</v>
      </c>
      <c r="J48" s="28">
        <v>7</v>
      </c>
      <c r="K48" s="52">
        <v>1</v>
      </c>
      <c r="L48" s="17" t="s">
        <v>186</v>
      </c>
      <c r="M48" s="29">
        <v>48.9</v>
      </c>
      <c r="N48" s="30" t="s">
        <v>804</v>
      </c>
      <c r="O48" s="15"/>
      <c r="P48" s="16"/>
      <c r="Q48" s="16"/>
      <c r="R48" s="16"/>
      <c r="S48" s="31">
        <v>85</v>
      </c>
      <c r="T48" s="31">
        <v>29</v>
      </c>
      <c r="U48" s="31"/>
      <c r="V48" s="31"/>
      <c r="W48" s="31"/>
      <c r="X48" s="31"/>
      <c r="Y48" s="31"/>
      <c r="Z48" s="47">
        <v>0.85</v>
      </c>
      <c r="AA48" s="34" t="s">
        <v>806</v>
      </c>
      <c r="AB48" s="32"/>
      <c r="AC48" s="22">
        <f t="shared" si="35"/>
        <v>132.6</v>
      </c>
      <c r="AD48" s="23">
        <f t="shared" si="36"/>
        <v>4.9700000000000006</v>
      </c>
      <c r="AE48" s="23">
        <f t="shared" si="37"/>
        <v>23.400000000000006</v>
      </c>
      <c r="AF48" s="23">
        <f t="shared" si="38"/>
        <v>2.0299999999999998</v>
      </c>
      <c r="AG48" s="57">
        <f t="shared" si="39"/>
        <v>0.85</v>
      </c>
      <c r="AH48" s="58">
        <f t="shared" si="40"/>
        <v>0.28999999999999998</v>
      </c>
      <c r="AI48" s="58">
        <f t="shared" si="41"/>
        <v>0.9638729374136803</v>
      </c>
      <c r="AJ48" s="58">
        <f t="shared" si="42"/>
        <v>7.9826976012583539E-2</v>
      </c>
      <c r="AK48" s="8">
        <f t="shared" si="43"/>
        <v>1.1971830985915493</v>
      </c>
      <c r="AL48" s="8">
        <f t="shared" si="44"/>
        <v>0.51724137931034497</v>
      </c>
      <c r="AM48" s="42">
        <f t="shared" si="8"/>
        <v>0.82595092024539873</v>
      </c>
    </row>
    <row r="49" spans="1:39" x14ac:dyDescent="0.45">
      <c r="A49" s="38">
        <v>46</v>
      </c>
      <c r="B49" s="25">
        <v>26</v>
      </c>
      <c r="C49" s="2" t="s">
        <v>67</v>
      </c>
      <c r="D49" s="51">
        <v>2018</v>
      </c>
      <c r="E49" s="52">
        <v>3</v>
      </c>
      <c r="F49" s="52">
        <v>1</v>
      </c>
      <c r="G49" s="27" t="s">
        <v>41</v>
      </c>
      <c r="H49" s="28">
        <v>156</v>
      </c>
      <c r="I49" s="27" t="s">
        <v>1130</v>
      </c>
      <c r="J49" s="28">
        <v>89</v>
      </c>
      <c r="K49" s="52">
        <v>1</v>
      </c>
      <c r="L49" s="17" t="s">
        <v>186</v>
      </c>
      <c r="M49" s="29">
        <v>48.9</v>
      </c>
      <c r="N49" s="30" t="s">
        <v>804</v>
      </c>
      <c r="O49" s="15"/>
      <c r="P49" s="16"/>
      <c r="Q49" s="16"/>
      <c r="R49" s="16"/>
      <c r="S49" s="31">
        <v>85</v>
      </c>
      <c r="T49" s="31">
        <v>41</v>
      </c>
      <c r="U49" s="31"/>
      <c r="V49" s="31"/>
      <c r="W49" s="31"/>
      <c r="X49" s="31"/>
      <c r="Y49" s="31"/>
      <c r="Z49" s="47">
        <v>0.76</v>
      </c>
      <c r="AA49" s="34" t="s">
        <v>805</v>
      </c>
      <c r="AB49" s="32"/>
      <c r="AC49" s="22">
        <f t="shared" si="35"/>
        <v>132.6</v>
      </c>
      <c r="AD49" s="23">
        <f t="shared" si="36"/>
        <v>52.51</v>
      </c>
      <c r="AE49" s="23">
        <f t="shared" si="37"/>
        <v>23.400000000000006</v>
      </c>
      <c r="AF49" s="23">
        <f t="shared" si="38"/>
        <v>36.49</v>
      </c>
      <c r="AG49" s="57">
        <f t="shared" si="39"/>
        <v>0.85</v>
      </c>
      <c r="AH49" s="58">
        <f t="shared" si="40"/>
        <v>0.41000000000000003</v>
      </c>
      <c r="AI49" s="58">
        <f t="shared" si="41"/>
        <v>0.71633083031710876</v>
      </c>
      <c r="AJ49" s="58">
        <f t="shared" si="42"/>
        <v>0.6092836867590582</v>
      </c>
      <c r="AK49" s="8">
        <f t="shared" si="43"/>
        <v>1.4406779661016949</v>
      </c>
      <c r="AL49" s="8">
        <f t="shared" si="44"/>
        <v>0.36585365853658541</v>
      </c>
      <c r="AM49" s="42">
        <f t="shared" si="8"/>
        <v>0.69016326530612249</v>
      </c>
    </row>
    <row r="50" spans="1:39" x14ac:dyDescent="0.45">
      <c r="A50" s="38">
        <v>47</v>
      </c>
      <c r="B50" s="25">
        <v>26</v>
      </c>
      <c r="C50" s="2" t="s">
        <v>67</v>
      </c>
      <c r="D50" s="51">
        <v>2018</v>
      </c>
      <c r="E50" s="52">
        <v>5</v>
      </c>
      <c r="F50" s="52">
        <v>1</v>
      </c>
      <c r="G50" s="27" t="s">
        <v>41</v>
      </c>
      <c r="H50" s="28">
        <v>156</v>
      </c>
      <c r="I50" s="27" t="s">
        <v>1131</v>
      </c>
      <c r="J50" s="28">
        <v>119</v>
      </c>
      <c r="K50" s="52">
        <v>1</v>
      </c>
      <c r="L50" s="17" t="s">
        <v>186</v>
      </c>
      <c r="M50" s="29">
        <v>48.9</v>
      </c>
      <c r="N50" s="30" t="s">
        <v>804</v>
      </c>
      <c r="O50" s="15"/>
      <c r="P50" s="16"/>
      <c r="Q50" s="16"/>
      <c r="R50" s="16"/>
      <c r="S50" s="31">
        <v>85</v>
      </c>
      <c r="T50" s="31">
        <v>45</v>
      </c>
      <c r="U50" s="31"/>
      <c r="V50" s="31"/>
      <c r="W50" s="31"/>
      <c r="X50" s="31"/>
      <c r="Y50" s="31"/>
      <c r="Z50" s="47">
        <v>0.77</v>
      </c>
      <c r="AA50" s="34" t="s">
        <v>776</v>
      </c>
      <c r="AB50" s="32"/>
      <c r="AC50" s="22">
        <f t="shared" si="35"/>
        <v>132.6</v>
      </c>
      <c r="AD50" s="23">
        <f t="shared" si="36"/>
        <v>65.45</v>
      </c>
      <c r="AE50" s="23">
        <f t="shared" si="37"/>
        <v>23.400000000000006</v>
      </c>
      <c r="AF50" s="23">
        <f t="shared" si="38"/>
        <v>53.55</v>
      </c>
      <c r="AG50" s="57">
        <f t="shared" si="39"/>
        <v>0.85</v>
      </c>
      <c r="AH50" s="58">
        <f t="shared" si="40"/>
        <v>0.44999999999999996</v>
      </c>
      <c r="AI50" s="58">
        <f t="shared" si="41"/>
        <v>0.66952789699570814</v>
      </c>
      <c r="AJ50" s="58">
        <f t="shared" si="42"/>
        <v>0.69590643274853792</v>
      </c>
      <c r="AK50" s="8">
        <f t="shared" si="43"/>
        <v>1.5454545454545452</v>
      </c>
      <c r="AL50" s="8">
        <f t="shared" si="44"/>
        <v>0.33333333333333343</v>
      </c>
      <c r="AM50" s="42">
        <f t="shared" si="8"/>
        <v>0.67690909090909079</v>
      </c>
    </row>
    <row r="51" spans="1:39" x14ac:dyDescent="0.45">
      <c r="A51" s="38">
        <v>48</v>
      </c>
      <c r="B51" s="25">
        <v>28</v>
      </c>
      <c r="C51" s="2" t="s">
        <v>68</v>
      </c>
      <c r="D51" s="2">
        <v>2018</v>
      </c>
      <c r="E51" s="62">
        <v>1</v>
      </c>
      <c r="F51" s="62">
        <v>1</v>
      </c>
      <c r="G51" s="1" t="s">
        <v>148</v>
      </c>
      <c r="H51" s="26">
        <v>114</v>
      </c>
      <c r="I51" s="1" t="s">
        <v>158</v>
      </c>
      <c r="J51" s="26">
        <v>48</v>
      </c>
      <c r="K51" s="62">
        <v>1</v>
      </c>
      <c r="L51" s="7" t="s">
        <v>175</v>
      </c>
      <c r="M51" s="7" t="s">
        <v>269</v>
      </c>
      <c r="N51" s="11" t="s">
        <v>180</v>
      </c>
      <c r="O51" s="15"/>
      <c r="P51" s="16"/>
      <c r="Q51" s="16"/>
      <c r="R51" s="16"/>
      <c r="S51" s="8">
        <v>78.900000000000006</v>
      </c>
      <c r="T51" s="8">
        <v>72.900000000000006</v>
      </c>
      <c r="U51" s="8"/>
      <c r="V51" s="8"/>
      <c r="W51" s="5"/>
      <c r="X51" s="5"/>
      <c r="Y51" s="5"/>
      <c r="Z51" s="42">
        <v>0.78900000000000003</v>
      </c>
      <c r="AA51" s="33"/>
      <c r="AB51" s="9" t="s">
        <v>145</v>
      </c>
      <c r="AC51" s="22">
        <f t="shared" si="35"/>
        <v>89.945999999999998</v>
      </c>
      <c r="AD51" s="23">
        <f t="shared" si="36"/>
        <v>13.007999999999996</v>
      </c>
      <c r="AE51" s="23">
        <f t="shared" si="37"/>
        <v>24.054000000000002</v>
      </c>
      <c r="AF51" s="23">
        <f t="shared" si="38"/>
        <v>34.992000000000004</v>
      </c>
      <c r="AG51" s="57">
        <f t="shared" si="39"/>
        <v>0.78900000000000003</v>
      </c>
      <c r="AH51" s="58">
        <f t="shared" si="40"/>
        <v>0.72900000000000009</v>
      </c>
      <c r="AI51" s="58">
        <f t="shared" si="41"/>
        <v>0.87365231074071914</v>
      </c>
      <c r="AJ51" s="58">
        <f t="shared" si="42"/>
        <v>0.59262270094502589</v>
      </c>
      <c r="AK51" s="8">
        <f t="shared" ref="AK51:AK55" si="45">AG51/(1-AH51)</f>
        <v>2.9114391143911451</v>
      </c>
      <c r="AL51" s="8">
        <f t="shared" ref="AL51:AL55" si="46">(1-AG51)/AH51</f>
        <v>0.28943758573388195</v>
      </c>
      <c r="AM51" s="42">
        <f t="shared" si="8"/>
        <v>0.77122222222222225</v>
      </c>
    </row>
    <row r="52" spans="1:39" x14ac:dyDescent="0.45">
      <c r="A52" s="38">
        <v>49</v>
      </c>
      <c r="B52" s="25">
        <v>28</v>
      </c>
      <c r="C52" s="2" t="s">
        <v>68</v>
      </c>
      <c r="D52" s="2">
        <v>2018</v>
      </c>
      <c r="E52" s="62">
        <v>3</v>
      </c>
      <c r="F52" s="62">
        <v>3</v>
      </c>
      <c r="G52" s="1" t="s">
        <v>148</v>
      </c>
      <c r="H52" s="26">
        <v>114</v>
      </c>
      <c r="I52" s="1" t="s">
        <v>161</v>
      </c>
      <c r="J52" s="26">
        <v>56</v>
      </c>
      <c r="K52" s="62">
        <v>1</v>
      </c>
      <c r="L52" s="7" t="s">
        <v>176</v>
      </c>
      <c r="M52" s="7" t="s">
        <v>269</v>
      </c>
      <c r="N52" s="11" t="s">
        <v>180</v>
      </c>
      <c r="O52" s="15"/>
      <c r="P52" s="16"/>
      <c r="Q52" s="16"/>
      <c r="R52" s="16"/>
      <c r="S52" s="8">
        <v>68.400000000000006</v>
      </c>
      <c r="T52" s="8">
        <v>89.3</v>
      </c>
      <c r="U52" s="8"/>
      <c r="V52" s="8"/>
      <c r="W52" s="5"/>
      <c r="X52" s="5"/>
      <c r="Y52" s="5"/>
      <c r="Z52" s="42">
        <v>0.85699999999999998</v>
      </c>
      <c r="AA52" s="33"/>
      <c r="AB52" s="9"/>
      <c r="AC52" s="22">
        <f t="shared" si="35"/>
        <v>77.975999999999999</v>
      </c>
      <c r="AD52" s="23">
        <f t="shared" si="36"/>
        <v>5.9919999999999973</v>
      </c>
      <c r="AE52" s="23">
        <f t="shared" si="37"/>
        <v>36.024000000000001</v>
      </c>
      <c r="AF52" s="23">
        <f t="shared" si="38"/>
        <v>50.008000000000003</v>
      </c>
      <c r="AG52" s="57">
        <f t="shared" si="39"/>
        <v>0.68399999999999994</v>
      </c>
      <c r="AH52" s="58">
        <f t="shared" si="40"/>
        <v>0.89300000000000002</v>
      </c>
      <c r="AI52" s="58">
        <f t="shared" si="41"/>
        <v>0.92863948170731714</v>
      </c>
      <c r="AJ52" s="58">
        <f t="shared" si="42"/>
        <v>0.58127208480565362</v>
      </c>
      <c r="AK52" s="8">
        <f t="shared" si="45"/>
        <v>6.3925233644859816</v>
      </c>
      <c r="AL52" s="8">
        <f t="shared" si="46"/>
        <v>0.35386338185890265</v>
      </c>
      <c r="AM52" s="42">
        <f t="shared" si="8"/>
        <v>0.75284705882352942</v>
      </c>
    </row>
    <row r="53" spans="1:39" x14ac:dyDescent="0.45">
      <c r="A53" s="38">
        <v>50</v>
      </c>
      <c r="B53" s="25">
        <v>28</v>
      </c>
      <c r="C53" s="2" t="s">
        <v>68</v>
      </c>
      <c r="D53" s="2">
        <v>2018</v>
      </c>
      <c r="E53" s="62">
        <v>3</v>
      </c>
      <c r="F53" s="62">
        <v>2</v>
      </c>
      <c r="G53" s="1" t="s">
        <v>148</v>
      </c>
      <c r="H53" s="26">
        <v>114</v>
      </c>
      <c r="I53" s="1" t="s">
        <v>162</v>
      </c>
      <c r="J53" s="26">
        <v>42</v>
      </c>
      <c r="K53" s="62">
        <v>1</v>
      </c>
      <c r="L53" s="7" t="s">
        <v>176</v>
      </c>
      <c r="M53" s="7" t="s">
        <v>269</v>
      </c>
      <c r="N53" s="11" t="s">
        <v>180</v>
      </c>
      <c r="O53" s="39"/>
      <c r="P53" s="40"/>
      <c r="Q53" s="40"/>
      <c r="R53" s="40"/>
      <c r="S53" s="8">
        <v>77.2</v>
      </c>
      <c r="T53" s="8">
        <v>70.7</v>
      </c>
      <c r="U53" s="8"/>
      <c r="V53" s="8"/>
      <c r="W53" s="5"/>
      <c r="X53" s="5"/>
      <c r="Y53" s="5"/>
      <c r="Z53" s="42">
        <v>0.76800000000000002</v>
      </c>
      <c r="AA53" s="33"/>
      <c r="AB53" s="9"/>
      <c r="AC53" s="22">
        <f t="shared" si="35"/>
        <v>88.00800000000001</v>
      </c>
      <c r="AD53" s="23">
        <f t="shared" si="36"/>
        <v>12.305999999999997</v>
      </c>
      <c r="AE53" s="23">
        <f t="shared" si="37"/>
        <v>25.99199999999999</v>
      </c>
      <c r="AF53" s="23">
        <f t="shared" si="38"/>
        <v>29.694000000000003</v>
      </c>
      <c r="AG53" s="57">
        <f t="shared" si="39"/>
        <v>0.77200000000000013</v>
      </c>
      <c r="AH53" s="58">
        <f t="shared" si="40"/>
        <v>0.70700000000000007</v>
      </c>
      <c r="AI53" s="58">
        <f t="shared" si="41"/>
        <v>0.87732519887553084</v>
      </c>
      <c r="AJ53" s="58">
        <f t="shared" si="42"/>
        <v>0.53323995259131574</v>
      </c>
      <c r="AK53" s="8">
        <f t="shared" si="45"/>
        <v>2.6348122866894208</v>
      </c>
      <c r="AL53" s="8">
        <f t="shared" si="46"/>
        <v>0.32248939179632224</v>
      </c>
      <c r="AM53" s="42">
        <f t="shared" si="8"/>
        <v>0.75450000000000006</v>
      </c>
    </row>
    <row r="54" spans="1:39" x14ac:dyDescent="0.45">
      <c r="A54" s="38">
        <v>51</v>
      </c>
      <c r="B54" s="25">
        <v>28</v>
      </c>
      <c r="C54" s="2" t="s">
        <v>68</v>
      </c>
      <c r="D54" s="2">
        <v>2018</v>
      </c>
      <c r="E54" s="62">
        <v>4</v>
      </c>
      <c r="F54" s="62">
        <v>1</v>
      </c>
      <c r="G54" s="1" t="s">
        <v>148</v>
      </c>
      <c r="H54" s="26">
        <v>114</v>
      </c>
      <c r="I54" s="1" t="s">
        <v>173</v>
      </c>
      <c r="J54" s="26">
        <v>35</v>
      </c>
      <c r="K54" s="62">
        <v>1</v>
      </c>
      <c r="L54" s="7" t="s">
        <v>176</v>
      </c>
      <c r="M54" s="7" t="s">
        <v>269</v>
      </c>
      <c r="N54" s="11" t="s">
        <v>180</v>
      </c>
      <c r="O54" s="39"/>
      <c r="P54" s="40"/>
      <c r="Q54" s="40"/>
      <c r="R54" s="40"/>
      <c r="S54" s="8">
        <v>95.6</v>
      </c>
      <c r="T54" s="8">
        <v>88.6</v>
      </c>
      <c r="U54" s="8"/>
      <c r="V54" s="8"/>
      <c r="W54" s="5"/>
      <c r="X54" s="5"/>
      <c r="Y54" s="5"/>
      <c r="Z54" s="42">
        <v>0.94199999999999995</v>
      </c>
      <c r="AA54" s="33"/>
      <c r="AB54" s="9"/>
      <c r="AC54" s="22">
        <f t="shared" si="35"/>
        <v>108.98399999999999</v>
      </c>
      <c r="AD54" s="23">
        <f t="shared" si="36"/>
        <v>3.9899999999999984</v>
      </c>
      <c r="AE54" s="23">
        <f t="shared" si="37"/>
        <v>5.0160000000000053</v>
      </c>
      <c r="AF54" s="23">
        <f t="shared" si="38"/>
        <v>31.01</v>
      </c>
      <c r="AG54" s="57">
        <f t="shared" si="39"/>
        <v>0.95599999999999996</v>
      </c>
      <c r="AH54" s="58">
        <f t="shared" si="40"/>
        <v>0.88600000000000001</v>
      </c>
      <c r="AI54" s="58">
        <f t="shared" si="41"/>
        <v>0.9646821392532795</v>
      </c>
      <c r="AJ54" s="58">
        <f t="shared" si="42"/>
        <v>0.86076722367179237</v>
      </c>
      <c r="AK54" s="8">
        <f t="shared" si="45"/>
        <v>8.3859649122807021</v>
      </c>
      <c r="AL54" s="8">
        <f t="shared" si="46"/>
        <v>4.9661399548532777E-2</v>
      </c>
      <c r="AM54" s="42">
        <f t="shared" si="8"/>
        <v>0.93955704697986575</v>
      </c>
    </row>
    <row r="55" spans="1:39" x14ac:dyDescent="0.45">
      <c r="A55" s="38">
        <v>52</v>
      </c>
      <c r="B55" s="25">
        <v>28</v>
      </c>
      <c r="C55" s="2" t="s">
        <v>68</v>
      </c>
      <c r="D55" s="2">
        <v>2018</v>
      </c>
      <c r="E55" s="62">
        <v>3</v>
      </c>
      <c r="F55" s="62"/>
      <c r="G55" s="1" t="s">
        <v>148</v>
      </c>
      <c r="H55" s="26">
        <v>114</v>
      </c>
      <c r="I55" s="1" t="s">
        <v>174</v>
      </c>
      <c r="J55" s="26">
        <v>9</v>
      </c>
      <c r="K55" s="62">
        <v>1</v>
      </c>
      <c r="L55" s="7" t="s">
        <v>176</v>
      </c>
      <c r="M55" s="7" t="s">
        <v>269</v>
      </c>
      <c r="N55" s="11" t="s">
        <v>180</v>
      </c>
      <c r="O55" s="15"/>
      <c r="P55" s="16"/>
      <c r="Q55" s="16"/>
      <c r="R55" s="16"/>
      <c r="S55" s="5">
        <v>81.599999999999994</v>
      </c>
      <c r="T55" s="5">
        <v>88.9</v>
      </c>
      <c r="U55" s="5"/>
      <c r="V55" s="5"/>
      <c r="W55" s="5"/>
      <c r="X55" s="5"/>
      <c r="Y55" s="5"/>
      <c r="Z55" s="42">
        <v>0.88900000000000001</v>
      </c>
      <c r="AA55" s="33"/>
      <c r="AB55" s="9"/>
      <c r="AC55" s="22">
        <f t="shared" si="35"/>
        <v>93.024000000000001</v>
      </c>
      <c r="AD55" s="23">
        <f t="shared" si="36"/>
        <v>0.99900000000000055</v>
      </c>
      <c r="AE55" s="23">
        <f t="shared" si="37"/>
        <v>20.975999999999999</v>
      </c>
      <c r="AF55" s="23">
        <f t="shared" si="38"/>
        <v>8.0009999999999994</v>
      </c>
      <c r="AG55" s="57">
        <f t="shared" si="39"/>
        <v>0.81600000000000006</v>
      </c>
      <c r="AH55" s="58">
        <f t="shared" si="40"/>
        <v>0.8889999999999999</v>
      </c>
      <c r="AI55" s="58">
        <f t="shared" si="41"/>
        <v>0.98937494017421279</v>
      </c>
      <c r="AJ55" s="58">
        <f t="shared" si="42"/>
        <v>0.27611553991096388</v>
      </c>
      <c r="AK55" s="8">
        <f t="shared" si="45"/>
        <v>7.3513513513513455</v>
      </c>
      <c r="AL55" s="8">
        <f t="shared" si="46"/>
        <v>0.20697412823397071</v>
      </c>
      <c r="AM55" s="42">
        <f t="shared" si="8"/>
        <v>0.82134146341463421</v>
      </c>
    </row>
    <row r="56" spans="1:39" x14ac:dyDescent="0.45">
      <c r="A56" s="38">
        <v>53</v>
      </c>
      <c r="B56" s="25">
        <v>30</v>
      </c>
      <c r="C56" s="2" t="s">
        <v>69</v>
      </c>
      <c r="D56" s="2">
        <v>2017</v>
      </c>
      <c r="E56" s="62">
        <v>3</v>
      </c>
      <c r="F56" s="62">
        <v>2</v>
      </c>
      <c r="G56" s="1" t="s">
        <v>189</v>
      </c>
      <c r="H56" s="26">
        <v>48</v>
      </c>
      <c r="I56" s="1" t="s">
        <v>228</v>
      </c>
      <c r="J56" s="26">
        <v>40</v>
      </c>
      <c r="K56" s="62">
        <v>1</v>
      </c>
      <c r="L56" s="7" t="s">
        <v>230</v>
      </c>
      <c r="M56" s="7" t="s">
        <v>231</v>
      </c>
      <c r="N56" s="11" t="s">
        <v>180</v>
      </c>
      <c r="O56" s="15"/>
      <c r="P56" s="16"/>
      <c r="Q56" s="16"/>
      <c r="R56" s="16"/>
      <c r="S56" s="5"/>
      <c r="T56" s="5"/>
      <c r="U56" s="5"/>
      <c r="V56" s="5"/>
      <c r="W56" s="5"/>
      <c r="X56" s="5"/>
      <c r="Y56" s="5"/>
      <c r="Z56" s="42">
        <v>0.89</v>
      </c>
      <c r="AA56" s="33"/>
      <c r="AB56" s="9"/>
      <c r="AC56" s="22"/>
      <c r="AD56" s="23"/>
      <c r="AE56" s="23"/>
      <c r="AF56" s="23"/>
      <c r="AG56" s="57"/>
      <c r="AH56" s="58"/>
      <c r="AI56" s="58"/>
      <c r="AJ56" s="58"/>
      <c r="AK56" s="8"/>
      <c r="AL56" s="8"/>
      <c r="AM56" s="42"/>
    </row>
    <row r="57" spans="1:39" x14ac:dyDescent="0.45">
      <c r="A57" s="38">
        <v>54</v>
      </c>
      <c r="B57" s="25">
        <v>31</v>
      </c>
      <c r="C57" s="2" t="s">
        <v>70</v>
      </c>
      <c r="D57" s="2">
        <v>2017</v>
      </c>
      <c r="E57" s="62">
        <v>1</v>
      </c>
      <c r="F57" s="62">
        <v>1</v>
      </c>
      <c r="G57" s="1" t="s">
        <v>189</v>
      </c>
      <c r="H57" s="26">
        <v>20</v>
      </c>
      <c r="I57" s="1" t="s">
        <v>244</v>
      </c>
      <c r="J57" s="26">
        <v>20</v>
      </c>
      <c r="K57" s="62">
        <v>1</v>
      </c>
      <c r="L57" s="7" t="s">
        <v>186</v>
      </c>
      <c r="M57" s="7" t="s">
        <v>246</v>
      </c>
      <c r="N57" s="11" t="s">
        <v>193</v>
      </c>
      <c r="O57" s="35"/>
      <c r="P57" s="36"/>
      <c r="Q57" s="36"/>
      <c r="R57" s="36"/>
      <c r="S57" s="5">
        <v>55</v>
      </c>
      <c r="T57" s="5">
        <v>100</v>
      </c>
      <c r="U57" s="5"/>
      <c r="V57" s="5"/>
      <c r="W57" s="5"/>
      <c r="X57" s="5"/>
      <c r="Y57" s="5"/>
      <c r="Z57" s="42">
        <v>0.78</v>
      </c>
      <c r="AA57" s="33" t="s">
        <v>247</v>
      </c>
      <c r="AB57" s="9"/>
      <c r="AC57" s="22">
        <f t="shared" ref="AC57:AC65" si="47">H57*S57/100</f>
        <v>11</v>
      </c>
      <c r="AD57" s="23">
        <f t="shared" ref="AD57:AD65" si="48">J57-AF57</f>
        <v>0</v>
      </c>
      <c r="AE57" s="23">
        <f t="shared" ref="AE57:AE65" si="49">H57-AC57</f>
        <v>9</v>
      </c>
      <c r="AF57" s="23">
        <f t="shared" ref="AF57:AF65" si="50">J57*T57/100</f>
        <v>20</v>
      </c>
      <c r="AG57" s="57">
        <f t="shared" ref="AG57:AG59" si="51">AC57/(AC57+AE57)</f>
        <v>0.55000000000000004</v>
      </c>
      <c r="AH57" s="58">
        <f t="shared" ref="AH57:AH59" si="52">AF57/(AD57+AF57)</f>
        <v>1</v>
      </c>
      <c r="AI57" s="58">
        <f t="shared" ref="AI57:AI59" si="53">AC57/(AC57+AD57)</f>
        <v>1</v>
      </c>
      <c r="AJ57" s="58">
        <f t="shared" ref="AJ57:AJ59" si="54">AF57/(AE57+AF57)</f>
        <v>0.68965517241379315</v>
      </c>
      <c r="AK57" s="60" t="e">
        <f t="shared" si="9"/>
        <v>#DIV/0!</v>
      </c>
      <c r="AL57" s="8">
        <f t="shared" si="10"/>
        <v>0.44999999999999996</v>
      </c>
      <c r="AM57" s="42">
        <f t="shared" si="8"/>
        <v>0.77500000000000002</v>
      </c>
    </row>
    <row r="58" spans="1:39" x14ac:dyDescent="0.45">
      <c r="A58" s="38">
        <v>55</v>
      </c>
      <c r="B58" s="25">
        <v>31</v>
      </c>
      <c r="C58" s="2" t="s">
        <v>70</v>
      </c>
      <c r="D58" s="2">
        <v>2017</v>
      </c>
      <c r="E58" s="62">
        <v>3</v>
      </c>
      <c r="F58" s="62">
        <v>1</v>
      </c>
      <c r="G58" s="1" t="s">
        <v>189</v>
      </c>
      <c r="H58" s="26">
        <v>20</v>
      </c>
      <c r="I58" s="1" t="s">
        <v>248</v>
      </c>
      <c r="J58" s="26">
        <v>13</v>
      </c>
      <c r="K58" s="62">
        <v>1</v>
      </c>
      <c r="L58" s="7" t="s">
        <v>186</v>
      </c>
      <c r="M58" s="7" t="s">
        <v>250</v>
      </c>
      <c r="N58" s="11" t="s">
        <v>193</v>
      </c>
      <c r="O58" s="35"/>
      <c r="P58" s="36"/>
      <c r="Q58" s="36"/>
      <c r="R58" s="36"/>
      <c r="S58" s="5">
        <v>50</v>
      </c>
      <c r="T58" s="5">
        <v>100</v>
      </c>
      <c r="U58" s="5"/>
      <c r="V58" s="5"/>
      <c r="W58" s="5"/>
      <c r="X58" s="5"/>
      <c r="Y58" s="5"/>
      <c r="Z58" s="42">
        <v>0.78</v>
      </c>
      <c r="AA58" s="33" t="s">
        <v>249</v>
      </c>
      <c r="AB58" s="9"/>
      <c r="AC58" s="22">
        <f t="shared" si="47"/>
        <v>10</v>
      </c>
      <c r="AD58" s="23">
        <f t="shared" si="48"/>
        <v>0</v>
      </c>
      <c r="AE58" s="23">
        <f t="shared" si="49"/>
        <v>10</v>
      </c>
      <c r="AF58" s="23">
        <f t="shared" si="50"/>
        <v>13</v>
      </c>
      <c r="AG58" s="57">
        <f t="shared" si="51"/>
        <v>0.5</v>
      </c>
      <c r="AH58" s="58">
        <f t="shared" si="52"/>
        <v>1</v>
      </c>
      <c r="AI58" s="58">
        <f t="shared" si="53"/>
        <v>1</v>
      </c>
      <c r="AJ58" s="58">
        <f t="shared" si="54"/>
        <v>0.56521739130434778</v>
      </c>
      <c r="AK58" s="60" t="e">
        <f t="shared" si="9"/>
        <v>#DIV/0!</v>
      </c>
      <c r="AL58" s="8">
        <f t="shared" si="10"/>
        <v>0.5</v>
      </c>
      <c r="AM58" s="42">
        <f t="shared" si="8"/>
        <v>0.69696969696969702</v>
      </c>
    </row>
    <row r="59" spans="1:39" x14ac:dyDescent="0.45">
      <c r="A59" s="38">
        <v>56</v>
      </c>
      <c r="B59" s="25">
        <v>31</v>
      </c>
      <c r="C59" s="2" t="s">
        <v>70</v>
      </c>
      <c r="D59" s="2">
        <v>2017</v>
      </c>
      <c r="E59" s="62">
        <v>4</v>
      </c>
      <c r="F59" s="62">
        <v>1</v>
      </c>
      <c r="G59" s="1" t="s">
        <v>189</v>
      </c>
      <c r="H59" s="26">
        <v>20</v>
      </c>
      <c r="I59" s="1" t="s">
        <v>245</v>
      </c>
      <c r="J59" s="26">
        <v>17</v>
      </c>
      <c r="K59" s="62">
        <v>1</v>
      </c>
      <c r="L59" s="7" t="s">
        <v>186</v>
      </c>
      <c r="M59" s="7" t="s">
        <v>251</v>
      </c>
      <c r="N59" s="11" t="s">
        <v>193</v>
      </c>
      <c r="O59" s="35"/>
      <c r="P59" s="36"/>
      <c r="Q59" s="36"/>
      <c r="R59" s="36"/>
      <c r="S59" s="5">
        <v>60</v>
      </c>
      <c r="T59" s="5">
        <v>87</v>
      </c>
      <c r="U59" s="5"/>
      <c r="V59" s="5"/>
      <c r="W59" s="5"/>
      <c r="X59" s="5"/>
      <c r="Y59" s="5"/>
      <c r="Z59" s="42">
        <v>0.78</v>
      </c>
      <c r="AA59" s="33" t="s">
        <v>252</v>
      </c>
      <c r="AB59" s="9"/>
      <c r="AC59" s="22">
        <f t="shared" si="47"/>
        <v>12</v>
      </c>
      <c r="AD59" s="23">
        <f t="shared" si="48"/>
        <v>2.2100000000000009</v>
      </c>
      <c r="AE59" s="23">
        <f t="shared" si="49"/>
        <v>8</v>
      </c>
      <c r="AF59" s="23">
        <f t="shared" si="50"/>
        <v>14.79</v>
      </c>
      <c r="AG59" s="57">
        <f t="shared" si="51"/>
        <v>0.6</v>
      </c>
      <c r="AH59" s="58">
        <f t="shared" si="52"/>
        <v>0.87</v>
      </c>
      <c r="AI59" s="58">
        <f t="shared" si="53"/>
        <v>0.84447572132301196</v>
      </c>
      <c r="AJ59" s="58">
        <f t="shared" si="54"/>
        <v>0.6489688459850812</v>
      </c>
      <c r="AK59" s="8">
        <f t="shared" si="9"/>
        <v>4.615384615384615</v>
      </c>
      <c r="AL59" s="8">
        <f t="shared" si="10"/>
        <v>0.45977011494252878</v>
      </c>
      <c r="AM59" s="42">
        <f t="shared" si="8"/>
        <v>0.72405405405405399</v>
      </c>
    </row>
    <row r="60" spans="1:39" x14ac:dyDescent="0.45">
      <c r="A60" s="38">
        <v>57</v>
      </c>
      <c r="B60" s="25">
        <v>32</v>
      </c>
      <c r="C60" s="2" t="s">
        <v>255</v>
      </c>
      <c r="D60" s="2">
        <v>2017</v>
      </c>
      <c r="E60" s="62" t="s">
        <v>1106</v>
      </c>
      <c r="F60" s="62">
        <v>1</v>
      </c>
      <c r="G60" s="1" t="s">
        <v>207</v>
      </c>
      <c r="H60" s="26">
        <v>28</v>
      </c>
      <c r="I60" s="1" t="s">
        <v>264</v>
      </c>
      <c r="J60" s="26">
        <v>87</v>
      </c>
      <c r="K60" s="62">
        <v>1</v>
      </c>
      <c r="L60" s="7" t="s">
        <v>186</v>
      </c>
      <c r="M60" s="7">
        <v>1.41</v>
      </c>
      <c r="N60" s="11" t="s">
        <v>265</v>
      </c>
      <c r="O60" s="35" t="s">
        <v>180</v>
      </c>
      <c r="P60" s="36"/>
      <c r="Q60" s="36"/>
      <c r="R60" s="36"/>
      <c r="S60" s="5">
        <v>81</v>
      </c>
      <c r="T60" s="5">
        <v>61</v>
      </c>
      <c r="U60" s="5">
        <v>50</v>
      </c>
      <c r="V60" s="5">
        <v>86</v>
      </c>
      <c r="W60" s="5"/>
      <c r="X60" s="5"/>
      <c r="Y60" s="5"/>
      <c r="Z60" s="5">
        <v>0.69</v>
      </c>
      <c r="AA60" s="33"/>
      <c r="AB60" s="9"/>
      <c r="AC60" s="22">
        <f t="shared" si="47"/>
        <v>22.68</v>
      </c>
      <c r="AD60" s="23">
        <f t="shared" si="48"/>
        <v>33.93</v>
      </c>
      <c r="AE60" s="23">
        <f t="shared" si="49"/>
        <v>5.32</v>
      </c>
      <c r="AF60" s="23">
        <f t="shared" si="50"/>
        <v>53.07</v>
      </c>
      <c r="AG60" s="57">
        <f t="shared" ref="AG60:AG65" si="55">AC60/(AC60+AE60)</f>
        <v>0.80999999999999994</v>
      </c>
      <c r="AH60" s="58">
        <f t="shared" ref="AH60:AH65" si="56">AF60/(AD60+AF60)</f>
        <v>0.61</v>
      </c>
      <c r="AI60" s="58">
        <f t="shared" ref="AI60:AI65" si="57">AC60/(AC60+AD60)</f>
        <v>0.40063593004769477</v>
      </c>
      <c r="AJ60" s="58">
        <f t="shared" ref="AJ60:AJ65" si="58">AF60/(AE60+AF60)</f>
        <v>0.90888850830621681</v>
      </c>
      <c r="AK60" s="8">
        <f t="shared" si="9"/>
        <v>2.0769230769230766</v>
      </c>
      <c r="AL60" s="8">
        <f t="shared" si="10"/>
        <v>0.3114754098360657</v>
      </c>
      <c r="AM60" s="42">
        <f t="shared" si="8"/>
        <v>0.65869565217391302</v>
      </c>
    </row>
    <row r="61" spans="1:39" x14ac:dyDescent="0.45">
      <c r="A61" s="38">
        <v>58</v>
      </c>
      <c r="B61" s="25">
        <v>33</v>
      </c>
      <c r="C61" s="2" t="s">
        <v>71</v>
      </c>
      <c r="D61" s="2">
        <v>2017</v>
      </c>
      <c r="E61" s="62">
        <v>1</v>
      </c>
      <c r="F61" s="62">
        <v>1</v>
      </c>
      <c r="G61" s="1" t="s">
        <v>41</v>
      </c>
      <c r="H61" s="26">
        <v>45</v>
      </c>
      <c r="I61" s="1" t="s">
        <v>649</v>
      </c>
      <c r="J61" s="26">
        <v>20</v>
      </c>
      <c r="K61" s="62">
        <v>1</v>
      </c>
      <c r="L61" s="7" t="s">
        <v>185</v>
      </c>
      <c r="M61" s="7">
        <v>66.3</v>
      </c>
      <c r="N61" s="11" t="s">
        <v>280</v>
      </c>
      <c r="O61" s="15"/>
      <c r="P61" s="16"/>
      <c r="Q61" s="16"/>
      <c r="R61" s="16"/>
      <c r="S61" s="5">
        <v>68.900000000000006</v>
      </c>
      <c r="T61" s="5">
        <v>95</v>
      </c>
      <c r="U61" s="5"/>
      <c r="V61" s="5"/>
      <c r="W61" s="5"/>
      <c r="X61" s="5"/>
      <c r="Y61" s="5"/>
      <c r="Z61" s="42">
        <v>0.90700000000000003</v>
      </c>
      <c r="AA61" s="33"/>
      <c r="AB61" s="9"/>
      <c r="AC61" s="22">
        <f t="shared" si="47"/>
        <v>31.005000000000006</v>
      </c>
      <c r="AD61" s="23">
        <f t="shared" si="48"/>
        <v>1</v>
      </c>
      <c r="AE61" s="23">
        <f t="shared" si="49"/>
        <v>13.994999999999994</v>
      </c>
      <c r="AF61" s="23">
        <f t="shared" si="50"/>
        <v>19</v>
      </c>
      <c r="AG61" s="57">
        <f t="shared" si="55"/>
        <v>0.68900000000000017</v>
      </c>
      <c r="AH61" s="58">
        <f t="shared" si="56"/>
        <v>0.95</v>
      </c>
      <c r="AI61" s="58">
        <f t="shared" si="57"/>
        <v>0.96875488204967963</v>
      </c>
      <c r="AJ61" s="58">
        <f t="shared" si="58"/>
        <v>0.575844824973481</v>
      </c>
      <c r="AK61" s="8">
        <f t="shared" si="9"/>
        <v>13.77999999999999</v>
      </c>
      <c r="AL61" s="8">
        <f t="shared" si="10"/>
        <v>0.32736842105263142</v>
      </c>
      <c r="AM61" s="42">
        <f t="shared" si="8"/>
        <v>0.76930769230769247</v>
      </c>
    </row>
    <row r="62" spans="1:39" x14ac:dyDescent="0.45">
      <c r="A62" s="38">
        <v>59</v>
      </c>
      <c r="B62" s="25">
        <v>33</v>
      </c>
      <c r="C62" s="2" t="s">
        <v>71</v>
      </c>
      <c r="D62" s="2">
        <v>2017</v>
      </c>
      <c r="E62" s="62">
        <v>3</v>
      </c>
      <c r="F62" s="62">
        <v>1</v>
      </c>
      <c r="G62" s="1" t="s">
        <v>41</v>
      </c>
      <c r="H62" s="26">
        <v>45</v>
      </c>
      <c r="I62" s="1" t="s">
        <v>651</v>
      </c>
      <c r="J62" s="26">
        <v>107</v>
      </c>
      <c r="K62" s="62">
        <v>1</v>
      </c>
      <c r="L62" s="7" t="s">
        <v>185</v>
      </c>
      <c r="M62" s="7">
        <v>53</v>
      </c>
      <c r="N62" s="11" t="s">
        <v>280</v>
      </c>
      <c r="O62" s="15"/>
      <c r="P62" s="16"/>
      <c r="Q62" s="16"/>
      <c r="R62" s="16"/>
      <c r="S62" s="5">
        <v>88.9</v>
      </c>
      <c r="T62" s="5">
        <v>76.400000000000006</v>
      </c>
      <c r="U62" s="5"/>
      <c r="V62" s="5"/>
      <c r="W62" s="5"/>
      <c r="X62" s="5"/>
      <c r="Y62" s="5"/>
      <c r="Z62" s="42">
        <v>0.88300000000000001</v>
      </c>
      <c r="AA62" s="33"/>
      <c r="AB62" s="9"/>
      <c r="AC62" s="22">
        <f t="shared" si="47"/>
        <v>40.005000000000003</v>
      </c>
      <c r="AD62" s="23">
        <f t="shared" si="48"/>
        <v>25.251999999999995</v>
      </c>
      <c r="AE62" s="23">
        <f t="shared" si="49"/>
        <v>4.9949999999999974</v>
      </c>
      <c r="AF62" s="23">
        <f t="shared" si="50"/>
        <v>81.748000000000005</v>
      </c>
      <c r="AG62" s="57">
        <f t="shared" si="55"/>
        <v>0.88900000000000001</v>
      </c>
      <c r="AH62" s="58">
        <f t="shared" si="56"/>
        <v>0.76400000000000001</v>
      </c>
      <c r="AI62" s="58">
        <f t="shared" si="57"/>
        <v>0.61303768178126483</v>
      </c>
      <c r="AJ62" s="58">
        <f t="shared" si="58"/>
        <v>0.94241610274027887</v>
      </c>
      <c r="AK62" s="8">
        <f t="shared" si="9"/>
        <v>3.7669491525423733</v>
      </c>
      <c r="AL62" s="8">
        <f t="shared" si="10"/>
        <v>0.14528795811518322</v>
      </c>
      <c r="AM62" s="42">
        <f t="shared" si="8"/>
        <v>0.80100657894736849</v>
      </c>
    </row>
    <row r="63" spans="1:39" x14ac:dyDescent="0.45">
      <c r="A63" s="38">
        <v>60</v>
      </c>
      <c r="B63" s="25">
        <v>33</v>
      </c>
      <c r="C63" s="2" t="s">
        <v>71</v>
      </c>
      <c r="D63" s="2">
        <v>2017</v>
      </c>
      <c r="E63" s="62">
        <v>3</v>
      </c>
      <c r="F63" s="62">
        <v>3</v>
      </c>
      <c r="G63" s="1" t="s">
        <v>41</v>
      </c>
      <c r="H63" s="26">
        <v>45</v>
      </c>
      <c r="I63" s="1" t="s">
        <v>281</v>
      </c>
      <c r="J63" s="26">
        <v>43</v>
      </c>
      <c r="K63" s="62">
        <v>1</v>
      </c>
      <c r="L63" s="7" t="s">
        <v>186</v>
      </c>
      <c r="M63" s="7">
        <v>49</v>
      </c>
      <c r="N63" s="11" t="s">
        <v>280</v>
      </c>
      <c r="O63" s="15"/>
      <c r="P63" s="16"/>
      <c r="Q63" s="16"/>
      <c r="R63" s="16"/>
      <c r="S63" s="5">
        <v>93.3</v>
      </c>
      <c r="T63" s="5">
        <v>81.400000000000006</v>
      </c>
      <c r="U63" s="5"/>
      <c r="V63" s="5"/>
      <c r="W63" s="5"/>
      <c r="X63" s="5"/>
      <c r="Y63" s="5"/>
      <c r="Z63" s="42">
        <v>0.93300000000000005</v>
      </c>
      <c r="AA63" s="33"/>
      <c r="AB63" s="9"/>
      <c r="AC63" s="22">
        <f t="shared" si="47"/>
        <v>41.984999999999999</v>
      </c>
      <c r="AD63" s="23">
        <f t="shared" si="48"/>
        <v>7.9979999999999976</v>
      </c>
      <c r="AE63" s="23">
        <f t="shared" si="49"/>
        <v>3.0150000000000006</v>
      </c>
      <c r="AF63" s="23">
        <f t="shared" si="50"/>
        <v>35.002000000000002</v>
      </c>
      <c r="AG63" s="57">
        <f t="shared" si="55"/>
        <v>0.93299999999999994</v>
      </c>
      <c r="AH63" s="58">
        <f t="shared" si="56"/>
        <v>0.81400000000000006</v>
      </c>
      <c r="AI63" s="58">
        <f t="shared" si="57"/>
        <v>0.83998559510233484</v>
      </c>
      <c r="AJ63" s="58">
        <f t="shared" si="58"/>
        <v>0.92069337401688722</v>
      </c>
      <c r="AK63" s="8">
        <f t="shared" si="9"/>
        <v>5.0161290322580658</v>
      </c>
      <c r="AL63" s="8">
        <f t="shared" si="10"/>
        <v>8.230958230958238E-2</v>
      </c>
      <c r="AM63" s="42">
        <f t="shared" si="8"/>
        <v>0.87485227272727262</v>
      </c>
    </row>
    <row r="64" spans="1:39" x14ac:dyDescent="0.45">
      <c r="A64" s="38">
        <v>61</v>
      </c>
      <c r="B64" s="25">
        <v>33</v>
      </c>
      <c r="C64" s="2" t="s">
        <v>71</v>
      </c>
      <c r="D64" s="2">
        <v>2017</v>
      </c>
      <c r="E64" s="62">
        <v>3</v>
      </c>
      <c r="F64" s="62">
        <v>2</v>
      </c>
      <c r="G64" s="1" t="s">
        <v>41</v>
      </c>
      <c r="H64" s="26">
        <v>45</v>
      </c>
      <c r="I64" s="1" t="s">
        <v>652</v>
      </c>
      <c r="J64" s="26">
        <v>45</v>
      </c>
      <c r="K64" s="62">
        <v>1</v>
      </c>
      <c r="L64" s="7" t="s">
        <v>186</v>
      </c>
      <c r="M64" s="7">
        <v>53</v>
      </c>
      <c r="N64" s="11" t="s">
        <v>280</v>
      </c>
      <c r="O64" s="15"/>
      <c r="P64" s="16"/>
      <c r="Q64" s="16"/>
      <c r="R64" s="16"/>
      <c r="S64" s="5">
        <v>88.9</v>
      </c>
      <c r="T64" s="5">
        <v>68.900000000000006</v>
      </c>
      <c r="U64" s="5"/>
      <c r="V64" s="5"/>
      <c r="W64" s="5"/>
      <c r="X64" s="5"/>
      <c r="Y64" s="5"/>
      <c r="Z64" s="42">
        <v>0.83199999999999996</v>
      </c>
      <c r="AA64" s="33"/>
      <c r="AB64" s="9"/>
      <c r="AC64" s="22">
        <f t="shared" si="47"/>
        <v>40.005000000000003</v>
      </c>
      <c r="AD64" s="23">
        <f t="shared" si="48"/>
        <v>13.994999999999994</v>
      </c>
      <c r="AE64" s="23">
        <f t="shared" si="49"/>
        <v>4.9949999999999974</v>
      </c>
      <c r="AF64" s="23">
        <f t="shared" si="50"/>
        <v>31.005000000000006</v>
      </c>
      <c r="AG64" s="57">
        <f t="shared" si="55"/>
        <v>0.88900000000000001</v>
      </c>
      <c r="AH64" s="58">
        <f t="shared" si="56"/>
        <v>0.68900000000000017</v>
      </c>
      <c r="AI64" s="58">
        <f t="shared" si="57"/>
        <v>0.74083333333333334</v>
      </c>
      <c r="AJ64" s="58">
        <f t="shared" si="58"/>
        <v>0.86125000000000018</v>
      </c>
      <c r="AK64" s="8">
        <f>AG64/(1-AH64)</f>
        <v>2.8585209003215448</v>
      </c>
      <c r="AL64" s="8">
        <f>(1-AG64)/AH64</f>
        <v>0.16110304789550067</v>
      </c>
      <c r="AM64" s="42">
        <f t="shared" si="8"/>
        <v>0.78900000000000003</v>
      </c>
    </row>
    <row r="65" spans="1:39" x14ac:dyDescent="0.45">
      <c r="A65" s="38">
        <v>62</v>
      </c>
      <c r="B65" s="25">
        <v>33</v>
      </c>
      <c r="C65" s="2" t="s">
        <v>71</v>
      </c>
      <c r="D65" s="2">
        <v>2017</v>
      </c>
      <c r="E65" s="62">
        <v>3</v>
      </c>
      <c r="F65" s="62">
        <v>4</v>
      </c>
      <c r="G65" s="1" t="s">
        <v>41</v>
      </c>
      <c r="H65" s="26">
        <v>45</v>
      </c>
      <c r="I65" s="1" t="s">
        <v>650</v>
      </c>
      <c r="J65" s="26">
        <v>19</v>
      </c>
      <c r="K65" s="62">
        <v>1</v>
      </c>
      <c r="L65" s="7" t="s">
        <v>185</v>
      </c>
      <c r="M65" s="7">
        <v>54.7</v>
      </c>
      <c r="N65" s="11" t="s">
        <v>280</v>
      </c>
      <c r="O65" s="15"/>
      <c r="P65" s="16"/>
      <c r="Q65" s="16"/>
      <c r="R65" s="16"/>
      <c r="S65" s="5">
        <v>89.7</v>
      </c>
      <c r="T65" s="5">
        <v>83.3</v>
      </c>
      <c r="U65" s="5"/>
      <c r="V65" s="5"/>
      <c r="W65" s="5"/>
      <c r="X65" s="5"/>
      <c r="Y65" s="5"/>
      <c r="Z65" s="42">
        <v>0.89400000000000002</v>
      </c>
      <c r="AA65" s="33"/>
      <c r="AB65" s="9"/>
      <c r="AC65" s="22">
        <f t="shared" si="47"/>
        <v>40.365000000000002</v>
      </c>
      <c r="AD65" s="23">
        <f t="shared" si="48"/>
        <v>3.173</v>
      </c>
      <c r="AE65" s="23">
        <f t="shared" si="49"/>
        <v>4.634999999999998</v>
      </c>
      <c r="AF65" s="23">
        <f t="shared" si="50"/>
        <v>15.827</v>
      </c>
      <c r="AG65" s="57">
        <f t="shared" si="55"/>
        <v>0.89700000000000002</v>
      </c>
      <c r="AH65" s="58">
        <f t="shared" si="56"/>
        <v>0.83299999999999996</v>
      </c>
      <c r="AI65" s="58">
        <f t="shared" si="57"/>
        <v>0.92712113555974085</v>
      </c>
      <c r="AJ65" s="58">
        <f t="shared" si="58"/>
        <v>0.77348255302511992</v>
      </c>
      <c r="AK65" s="8">
        <f t="shared" si="9"/>
        <v>5.3712574850299388</v>
      </c>
      <c r="AL65" s="8">
        <f t="shared" si="10"/>
        <v>0.12364945978391355</v>
      </c>
      <c r="AM65" s="42">
        <f t="shared" si="8"/>
        <v>0.878</v>
      </c>
    </row>
    <row r="66" spans="1:39" x14ac:dyDescent="0.45">
      <c r="A66" s="38">
        <v>63</v>
      </c>
      <c r="B66" s="25">
        <v>35</v>
      </c>
      <c r="C66" s="2" t="s">
        <v>72</v>
      </c>
      <c r="D66" s="2">
        <v>2017</v>
      </c>
      <c r="E66" s="62">
        <v>1</v>
      </c>
      <c r="F66" s="62">
        <v>0</v>
      </c>
      <c r="G66" s="1" t="s">
        <v>291</v>
      </c>
      <c r="H66" s="26">
        <v>35</v>
      </c>
      <c r="I66" s="1" t="s">
        <v>292</v>
      </c>
      <c r="J66" s="26">
        <v>21</v>
      </c>
      <c r="K66" s="62">
        <v>1</v>
      </c>
      <c r="L66" s="7" t="s">
        <v>186</v>
      </c>
      <c r="M66" s="7" t="s">
        <v>294</v>
      </c>
      <c r="N66" s="11" t="s">
        <v>193</v>
      </c>
      <c r="O66" s="15"/>
      <c r="P66" s="16"/>
      <c r="Q66" s="16"/>
      <c r="R66" s="16"/>
      <c r="S66" s="5"/>
      <c r="T66" s="5"/>
      <c r="U66" s="5"/>
      <c r="V66" s="5"/>
      <c r="W66" s="5"/>
      <c r="X66" s="5"/>
      <c r="Y66" s="5"/>
      <c r="Z66" s="42">
        <v>0.75780000000000003</v>
      </c>
      <c r="AA66" s="33"/>
      <c r="AB66" s="9"/>
      <c r="AC66" s="22"/>
      <c r="AD66" s="23"/>
      <c r="AE66" s="23"/>
      <c r="AF66" s="23"/>
      <c r="AG66" s="57"/>
      <c r="AH66" s="58"/>
      <c r="AI66" s="58"/>
      <c r="AJ66" s="58"/>
      <c r="AK66" s="8"/>
      <c r="AL66" s="8"/>
      <c r="AM66" s="42"/>
    </row>
    <row r="67" spans="1:39" x14ac:dyDescent="0.45">
      <c r="A67" s="38">
        <v>64</v>
      </c>
      <c r="B67" s="25">
        <v>37</v>
      </c>
      <c r="C67" s="51" t="s">
        <v>73</v>
      </c>
      <c r="D67" s="51">
        <v>2017</v>
      </c>
      <c r="E67" s="62">
        <v>1</v>
      </c>
      <c r="F67" s="62">
        <v>1</v>
      </c>
      <c r="G67" s="1" t="s">
        <v>305</v>
      </c>
      <c r="H67" s="26">
        <v>26</v>
      </c>
      <c r="I67" s="1" t="s">
        <v>308</v>
      </c>
      <c r="J67" s="26">
        <v>17</v>
      </c>
      <c r="K67" s="62">
        <v>1</v>
      </c>
      <c r="L67" s="7" t="s">
        <v>186</v>
      </c>
      <c r="M67" s="7" t="s">
        <v>310</v>
      </c>
      <c r="N67" s="12" t="s">
        <v>309</v>
      </c>
      <c r="O67" s="35"/>
      <c r="P67" s="36"/>
      <c r="Q67" s="36"/>
      <c r="R67" s="36"/>
      <c r="S67" s="5">
        <v>96.3</v>
      </c>
      <c r="T67" s="5">
        <v>75</v>
      </c>
      <c r="U67" s="5"/>
      <c r="V67" s="5"/>
      <c r="W67" s="5"/>
      <c r="X67" s="5"/>
      <c r="Y67" s="5"/>
      <c r="Z67" s="42">
        <v>0.94199999999999995</v>
      </c>
      <c r="AA67" s="33"/>
      <c r="AB67" s="9"/>
      <c r="AC67" s="22">
        <f t="shared" ref="AC67:AC73" si="59">H67*S67/100</f>
        <v>25.037999999999997</v>
      </c>
      <c r="AD67" s="23">
        <f t="shared" ref="AD67:AD73" si="60">J67-AF67</f>
        <v>4.25</v>
      </c>
      <c r="AE67" s="23">
        <f t="shared" ref="AE67:AE73" si="61">H67-AC67</f>
        <v>0.9620000000000033</v>
      </c>
      <c r="AF67" s="23">
        <f t="shared" ref="AF67:AF73" si="62">J67*T67/100</f>
        <v>12.75</v>
      </c>
      <c r="AG67" s="57">
        <f t="shared" ref="AG67:AG73" si="63">AC67/(AC67+AE67)</f>
        <v>0.96299999999999986</v>
      </c>
      <c r="AH67" s="58">
        <f t="shared" ref="AH67:AH73" si="64">AF67/(AD67+AF67)</f>
        <v>0.75</v>
      </c>
      <c r="AI67" s="58">
        <f t="shared" ref="AI67:AI73" si="65">AC67/(AC67+AD67)</f>
        <v>0.85488937448784486</v>
      </c>
      <c r="AJ67" s="58">
        <f t="shared" ref="AJ67:AJ73" si="66">AF67/(AE67+AF67)</f>
        <v>0.92984247374562401</v>
      </c>
      <c r="AK67" s="8">
        <f t="shared" si="9"/>
        <v>3.8519999999999994</v>
      </c>
      <c r="AL67" s="8">
        <f t="shared" si="10"/>
        <v>4.9333333333333527E-2</v>
      </c>
      <c r="AM67" s="42">
        <f>(AC67+AF67)/(AC67+AD67+AE67+AF67)</f>
        <v>0.87879069767441853</v>
      </c>
    </row>
    <row r="68" spans="1:39" x14ac:dyDescent="0.45">
      <c r="A68" s="38">
        <v>65</v>
      </c>
      <c r="B68" s="25">
        <v>38</v>
      </c>
      <c r="C68" s="2" t="s">
        <v>324</v>
      </c>
      <c r="D68" s="2">
        <v>2017</v>
      </c>
      <c r="E68" s="62">
        <v>5</v>
      </c>
      <c r="F68" s="62">
        <v>1</v>
      </c>
      <c r="G68" s="1" t="s">
        <v>315</v>
      </c>
      <c r="H68" s="26">
        <v>76</v>
      </c>
      <c r="I68" s="1" t="s">
        <v>1268</v>
      </c>
      <c r="J68" s="26">
        <v>71</v>
      </c>
      <c r="K68" s="62">
        <v>1</v>
      </c>
      <c r="L68" s="7" t="s">
        <v>186</v>
      </c>
      <c r="M68" s="7" t="s">
        <v>327</v>
      </c>
      <c r="N68" s="12" t="s">
        <v>323</v>
      </c>
      <c r="O68" s="35"/>
      <c r="P68" s="36"/>
      <c r="Q68" s="36"/>
      <c r="R68" s="36"/>
      <c r="S68" s="5">
        <v>72</v>
      </c>
      <c r="T68" s="5">
        <v>90</v>
      </c>
      <c r="U68" s="5"/>
      <c r="V68" s="5"/>
      <c r="W68" s="5"/>
      <c r="X68" s="5"/>
      <c r="Y68" s="5"/>
      <c r="Z68" s="42">
        <v>0.86</v>
      </c>
      <c r="AA68" s="33" t="s">
        <v>326</v>
      </c>
      <c r="AB68" s="9"/>
      <c r="AC68" s="22">
        <f t="shared" si="59"/>
        <v>54.72</v>
      </c>
      <c r="AD68" s="23">
        <f t="shared" si="60"/>
        <v>7.1000000000000014</v>
      </c>
      <c r="AE68" s="23">
        <f t="shared" si="61"/>
        <v>21.28</v>
      </c>
      <c r="AF68" s="23">
        <f t="shared" si="62"/>
        <v>63.9</v>
      </c>
      <c r="AG68" s="57">
        <f t="shared" si="63"/>
        <v>0.72</v>
      </c>
      <c r="AH68" s="58">
        <f t="shared" si="64"/>
        <v>0.9</v>
      </c>
      <c r="AI68" s="58">
        <f t="shared" si="65"/>
        <v>0.88515043675186023</v>
      </c>
      <c r="AJ68" s="58">
        <f t="shared" si="66"/>
        <v>0.75017609767551063</v>
      </c>
      <c r="AK68" s="8">
        <f t="shared" si="9"/>
        <v>7.2000000000000011</v>
      </c>
      <c r="AL68" s="8">
        <f t="shared" si="10"/>
        <v>0.31111111111111112</v>
      </c>
      <c r="AM68" s="42">
        <f t="shared" si="8"/>
        <v>0.8069387755102041</v>
      </c>
    </row>
    <row r="69" spans="1:39" x14ac:dyDescent="0.45">
      <c r="A69" s="38">
        <v>66</v>
      </c>
      <c r="B69" s="25">
        <v>38</v>
      </c>
      <c r="C69" s="2" t="s">
        <v>324</v>
      </c>
      <c r="D69" s="2">
        <v>2017</v>
      </c>
      <c r="E69" s="62">
        <v>4</v>
      </c>
      <c r="F69" s="62">
        <v>1</v>
      </c>
      <c r="G69" s="1" t="s">
        <v>315</v>
      </c>
      <c r="H69" s="26">
        <v>76</v>
      </c>
      <c r="I69" s="1" t="s">
        <v>232</v>
      </c>
      <c r="J69" s="26">
        <v>47</v>
      </c>
      <c r="K69" s="62">
        <v>1</v>
      </c>
      <c r="L69" s="7" t="s">
        <v>186</v>
      </c>
      <c r="M69" s="7" t="s">
        <v>329</v>
      </c>
      <c r="N69" s="12" t="s">
        <v>323</v>
      </c>
      <c r="O69" s="35"/>
      <c r="P69" s="36"/>
      <c r="Q69" s="36"/>
      <c r="R69" s="36"/>
      <c r="S69" s="5">
        <v>86</v>
      </c>
      <c r="T69" s="5">
        <v>85</v>
      </c>
      <c r="U69" s="5"/>
      <c r="V69" s="5"/>
      <c r="W69" s="5"/>
      <c r="X69" s="5"/>
      <c r="Y69" s="5"/>
      <c r="Z69" s="42">
        <v>0.89</v>
      </c>
      <c r="AA69" s="33" t="s">
        <v>328</v>
      </c>
      <c r="AB69" s="9"/>
      <c r="AC69" s="22">
        <f t="shared" si="59"/>
        <v>65.36</v>
      </c>
      <c r="AD69" s="23">
        <f t="shared" si="60"/>
        <v>7.0499999999999972</v>
      </c>
      <c r="AE69" s="23">
        <f t="shared" si="61"/>
        <v>10.64</v>
      </c>
      <c r="AF69" s="23">
        <f t="shared" si="62"/>
        <v>39.950000000000003</v>
      </c>
      <c r="AG69" s="57">
        <f t="shared" si="63"/>
        <v>0.86</v>
      </c>
      <c r="AH69" s="58">
        <f t="shared" si="64"/>
        <v>0.85000000000000009</v>
      </c>
      <c r="AI69" s="58">
        <f t="shared" si="65"/>
        <v>0.90263775721585415</v>
      </c>
      <c r="AJ69" s="58">
        <f t="shared" si="66"/>
        <v>0.7896817552876062</v>
      </c>
      <c r="AK69" s="8">
        <f t="shared" si="9"/>
        <v>5.7333333333333369</v>
      </c>
      <c r="AL69" s="8">
        <f t="shared" si="10"/>
        <v>0.16470588235294117</v>
      </c>
      <c r="AM69" s="42">
        <f t="shared" si="8"/>
        <v>0.85617886178861791</v>
      </c>
    </row>
    <row r="70" spans="1:39" x14ac:dyDescent="0.45">
      <c r="A70" s="38">
        <v>67</v>
      </c>
      <c r="B70" s="25">
        <v>39</v>
      </c>
      <c r="C70" s="51" t="s">
        <v>74</v>
      </c>
      <c r="D70" s="51">
        <v>2016</v>
      </c>
      <c r="E70" s="62">
        <v>3</v>
      </c>
      <c r="F70" s="62">
        <v>2</v>
      </c>
      <c r="G70" s="1" t="s">
        <v>338</v>
      </c>
      <c r="H70" s="26">
        <v>31</v>
      </c>
      <c r="I70" s="1" t="s">
        <v>341</v>
      </c>
      <c r="J70" s="26">
        <v>20</v>
      </c>
      <c r="K70" s="62">
        <v>1</v>
      </c>
      <c r="L70" s="7" t="s">
        <v>339</v>
      </c>
      <c r="M70" s="7" t="s">
        <v>342</v>
      </c>
      <c r="N70" s="11" t="s">
        <v>340</v>
      </c>
      <c r="O70" s="35"/>
      <c r="P70" s="36"/>
      <c r="Q70" s="36"/>
      <c r="R70" s="36"/>
      <c r="S70" s="31">
        <v>77.400000000000006</v>
      </c>
      <c r="T70" s="31">
        <v>95</v>
      </c>
      <c r="U70" s="31"/>
      <c r="V70" s="31"/>
      <c r="W70" s="31"/>
      <c r="X70" s="31"/>
      <c r="Y70" s="31"/>
      <c r="Z70" s="47">
        <v>0.92</v>
      </c>
      <c r="AA70" s="34" t="s">
        <v>343</v>
      </c>
      <c r="AB70" s="32"/>
      <c r="AC70" s="22">
        <f t="shared" si="59"/>
        <v>23.994</v>
      </c>
      <c r="AD70" s="23">
        <f t="shared" si="60"/>
        <v>1</v>
      </c>
      <c r="AE70" s="23">
        <f t="shared" si="61"/>
        <v>7.0060000000000002</v>
      </c>
      <c r="AF70" s="23">
        <f t="shared" si="62"/>
        <v>19</v>
      </c>
      <c r="AG70" s="57">
        <f t="shared" si="63"/>
        <v>0.77400000000000002</v>
      </c>
      <c r="AH70" s="58">
        <f t="shared" si="64"/>
        <v>0.95</v>
      </c>
      <c r="AI70" s="58">
        <f t="shared" si="65"/>
        <v>0.95999039769544692</v>
      </c>
      <c r="AJ70" s="58">
        <f t="shared" si="66"/>
        <v>0.73060063062370217</v>
      </c>
      <c r="AK70" s="8">
        <f t="shared" si="9"/>
        <v>15.479999999999986</v>
      </c>
      <c r="AL70" s="8">
        <f t="shared" si="10"/>
        <v>0.23789473684210524</v>
      </c>
      <c r="AM70" s="42">
        <f t="shared" ref="AM70:AM133" si="67">(AC70+AF70)/(AC70+AD70+AE70+AF70)</f>
        <v>0.84301960784313723</v>
      </c>
    </row>
    <row r="71" spans="1:39" x14ac:dyDescent="0.45">
      <c r="A71" s="38">
        <v>68</v>
      </c>
      <c r="B71" s="25">
        <v>40</v>
      </c>
      <c r="C71" s="2" t="s">
        <v>352</v>
      </c>
      <c r="D71" s="2">
        <v>2016</v>
      </c>
      <c r="E71" s="62">
        <v>4</v>
      </c>
      <c r="F71" s="62">
        <v>1</v>
      </c>
      <c r="G71" s="1" t="s">
        <v>305</v>
      </c>
      <c r="H71" s="26">
        <v>28</v>
      </c>
      <c r="I71" s="1" t="s">
        <v>232</v>
      </c>
      <c r="J71" s="26">
        <v>35</v>
      </c>
      <c r="K71" s="62">
        <v>1</v>
      </c>
      <c r="L71" s="7" t="s">
        <v>357</v>
      </c>
      <c r="M71" s="7">
        <v>65</v>
      </c>
      <c r="N71" s="11" t="s">
        <v>323</v>
      </c>
      <c r="O71" s="35"/>
      <c r="P71" s="36"/>
      <c r="Q71" s="36"/>
      <c r="R71" s="36"/>
      <c r="S71" s="31">
        <v>96</v>
      </c>
      <c r="T71" s="31">
        <v>89</v>
      </c>
      <c r="U71" s="31"/>
      <c r="V71" s="31"/>
      <c r="W71" s="31"/>
      <c r="X71" s="31"/>
      <c r="Y71" s="31"/>
      <c r="Z71" s="47">
        <v>0.93</v>
      </c>
      <c r="AA71" s="34" t="s">
        <v>358</v>
      </c>
      <c r="AB71" s="32"/>
      <c r="AC71" s="22">
        <f t="shared" si="59"/>
        <v>26.88</v>
      </c>
      <c r="AD71" s="23">
        <f t="shared" si="60"/>
        <v>3.8500000000000014</v>
      </c>
      <c r="AE71" s="23">
        <f t="shared" si="61"/>
        <v>1.120000000000001</v>
      </c>
      <c r="AF71" s="23">
        <f t="shared" si="62"/>
        <v>31.15</v>
      </c>
      <c r="AG71" s="57">
        <f t="shared" si="63"/>
        <v>0.96</v>
      </c>
      <c r="AH71" s="58">
        <f t="shared" si="64"/>
        <v>0.89</v>
      </c>
      <c r="AI71" s="58">
        <f t="shared" si="65"/>
        <v>0.87471526195899763</v>
      </c>
      <c r="AJ71" s="58">
        <f t="shared" si="66"/>
        <v>0.96529284164859008</v>
      </c>
      <c r="AK71" s="8">
        <f t="shared" si="9"/>
        <v>8.7272727272727284</v>
      </c>
      <c r="AL71" s="8">
        <f t="shared" si="10"/>
        <v>4.4943820224719142E-2</v>
      </c>
      <c r="AM71" s="42">
        <f t="shared" si="67"/>
        <v>0.9211111111111111</v>
      </c>
    </row>
    <row r="72" spans="1:39" x14ac:dyDescent="0.45">
      <c r="A72" s="38">
        <v>69</v>
      </c>
      <c r="B72" s="25">
        <v>40</v>
      </c>
      <c r="C72" s="2" t="s">
        <v>352</v>
      </c>
      <c r="D72" s="2">
        <v>2016</v>
      </c>
      <c r="E72" s="62" t="s">
        <v>1106</v>
      </c>
      <c r="F72" s="62">
        <v>1</v>
      </c>
      <c r="G72" s="1" t="s">
        <v>354</v>
      </c>
      <c r="H72" s="26">
        <v>25</v>
      </c>
      <c r="I72" s="1" t="s">
        <v>355</v>
      </c>
      <c r="J72" s="26">
        <v>37</v>
      </c>
      <c r="K72" s="62">
        <v>1</v>
      </c>
      <c r="L72" s="17" t="s">
        <v>357</v>
      </c>
      <c r="M72" s="29">
        <v>64</v>
      </c>
      <c r="N72" s="30" t="s">
        <v>323</v>
      </c>
      <c r="O72" s="35"/>
      <c r="P72" s="36"/>
      <c r="Q72" s="36"/>
      <c r="R72" s="36"/>
      <c r="S72" s="31">
        <v>58</v>
      </c>
      <c r="T72" s="31">
        <v>87</v>
      </c>
      <c r="U72" s="31"/>
      <c r="V72" s="31"/>
      <c r="W72" s="31"/>
      <c r="X72" s="31"/>
      <c r="Y72" s="31"/>
      <c r="Z72" s="31">
        <v>0.78</v>
      </c>
      <c r="AA72" s="34" t="s">
        <v>356</v>
      </c>
      <c r="AB72" s="32"/>
      <c r="AC72" s="22">
        <f t="shared" si="59"/>
        <v>14.5</v>
      </c>
      <c r="AD72" s="23">
        <f t="shared" si="60"/>
        <v>4.8100000000000023</v>
      </c>
      <c r="AE72" s="23">
        <f t="shared" si="61"/>
        <v>10.5</v>
      </c>
      <c r="AF72" s="23">
        <f t="shared" si="62"/>
        <v>32.19</v>
      </c>
      <c r="AG72" s="57">
        <f t="shared" si="63"/>
        <v>0.57999999999999996</v>
      </c>
      <c r="AH72" s="58">
        <f t="shared" si="64"/>
        <v>0.86999999999999988</v>
      </c>
      <c r="AI72" s="58">
        <f t="shared" si="65"/>
        <v>0.75090626618332457</v>
      </c>
      <c r="AJ72" s="58">
        <f t="shared" si="66"/>
        <v>0.75404075895994371</v>
      </c>
      <c r="AK72" s="8">
        <f t="shared" si="9"/>
        <v>4.4615384615384572</v>
      </c>
      <c r="AL72" s="8">
        <f t="shared" si="10"/>
        <v>0.4827586206896553</v>
      </c>
      <c r="AM72" s="42">
        <f t="shared" si="67"/>
        <v>0.75306451612903225</v>
      </c>
    </row>
    <row r="73" spans="1:39" x14ac:dyDescent="0.45">
      <c r="A73" s="38">
        <v>70</v>
      </c>
      <c r="B73" s="25">
        <v>42</v>
      </c>
      <c r="C73" s="2" t="s">
        <v>75</v>
      </c>
      <c r="D73" s="2">
        <v>2016</v>
      </c>
      <c r="E73" s="52">
        <v>3</v>
      </c>
      <c r="F73" s="52">
        <v>4</v>
      </c>
      <c r="G73" s="27" t="s">
        <v>365</v>
      </c>
      <c r="H73" s="28">
        <v>37</v>
      </c>
      <c r="I73" s="2" t="s">
        <v>371</v>
      </c>
      <c r="J73" s="28">
        <v>1538</v>
      </c>
      <c r="K73" s="52">
        <v>1</v>
      </c>
      <c r="L73" s="17" t="s">
        <v>339</v>
      </c>
      <c r="M73" s="29">
        <v>95</v>
      </c>
      <c r="N73" s="30" t="s">
        <v>309</v>
      </c>
      <c r="O73" s="35"/>
      <c r="P73" s="36"/>
      <c r="Q73" s="36"/>
      <c r="R73" s="36"/>
      <c r="S73" s="31">
        <v>44</v>
      </c>
      <c r="T73" s="31">
        <v>89</v>
      </c>
      <c r="U73" s="31"/>
      <c r="V73" s="31"/>
      <c r="W73" s="31"/>
      <c r="X73" s="31"/>
      <c r="Y73" s="31"/>
      <c r="Z73" s="47">
        <v>0.71</v>
      </c>
      <c r="AA73" s="34" t="s">
        <v>373</v>
      </c>
      <c r="AB73" s="32"/>
      <c r="AC73" s="22">
        <f t="shared" si="59"/>
        <v>16.28</v>
      </c>
      <c r="AD73" s="23">
        <f t="shared" si="60"/>
        <v>169.18000000000006</v>
      </c>
      <c r="AE73" s="23">
        <f t="shared" si="61"/>
        <v>20.72</v>
      </c>
      <c r="AF73" s="23">
        <f t="shared" si="62"/>
        <v>1368.82</v>
      </c>
      <c r="AG73" s="57">
        <f t="shared" si="63"/>
        <v>0.44000000000000006</v>
      </c>
      <c r="AH73" s="58">
        <f t="shared" si="64"/>
        <v>0.89</v>
      </c>
      <c r="AI73" s="58">
        <f t="shared" si="65"/>
        <v>8.778173190984577E-2</v>
      </c>
      <c r="AJ73" s="58">
        <f t="shared" si="66"/>
        <v>0.98508859046878816</v>
      </c>
      <c r="AK73" s="8">
        <f t="shared" si="9"/>
        <v>4.0000000000000009</v>
      </c>
      <c r="AL73" s="8">
        <f t="shared" si="10"/>
        <v>0.62921348314606729</v>
      </c>
      <c r="AM73" s="42">
        <f t="shared" si="67"/>
        <v>0.87942857142857134</v>
      </c>
    </row>
    <row r="74" spans="1:39" x14ac:dyDescent="0.45">
      <c r="A74" s="38">
        <v>71</v>
      </c>
      <c r="B74" s="25">
        <v>42</v>
      </c>
      <c r="C74" s="2" t="s">
        <v>372</v>
      </c>
      <c r="D74" s="2">
        <v>2016</v>
      </c>
      <c r="E74" s="52">
        <v>3</v>
      </c>
      <c r="F74" s="52"/>
      <c r="G74" s="27" t="s">
        <v>305</v>
      </c>
      <c r="H74" s="64" t="s">
        <v>1116</v>
      </c>
      <c r="I74" s="2" t="s">
        <v>371</v>
      </c>
      <c r="J74" s="28">
        <v>1538</v>
      </c>
      <c r="K74" s="52">
        <v>1</v>
      </c>
      <c r="L74" s="17" t="s">
        <v>339</v>
      </c>
      <c r="M74" s="120" t="s">
        <v>353</v>
      </c>
      <c r="N74" s="30" t="s">
        <v>309</v>
      </c>
      <c r="O74" s="35"/>
      <c r="P74" s="36"/>
      <c r="Q74" s="36"/>
      <c r="R74" s="36"/>
      <c r="S74" s="31"/>
      <c r="T74" s="31"/>
      <c r="U74" s="31"/>
      <c r="V74" s="31"/>
      <c r="W74" s="31"/>
      <c r="X74" s="31"/>
      <c r="Y74" s="31"/>
      <c r="Z74" s="47">
        <v>0.69</v>
      </c>
      <c r="AA74" s="34" t="s">
        <v>374</v>
      </c>
      <c r="AB74" s="32"/>
      <c r="AC74" s="22"/>
      <c r="AD74" s="23"/>
      <c r="AE74" s="23"/>
      <c r="AF74" s="23"/>
      <c r="AG74" s="57"/>
      <c r="AH74" s="58"/>
      <c r="AI74" s="58"/>
      <c r="AJ74" s="58"/>
      <c r="AK74" s="8"/>
      <c r="AL74" s="8"/>
      <c r="AM74" s="42"/>
    </row>
    <row r="75" spans="1:39" x14ac:dyDescent="0.45">
      <c r="A75" s="38">
        <v>72</v>
      </c>
      <c r="B75" s="25">
        <v>44</v>
      </c>
      <c r="C75" s="51" t="s">
        <v>76</v>
      </c>
      <c r="D75" s="51">
        <v>2016</v>
      </c>
      <c r="E75" s="52">
        <v>4</v>
      </c>
      <c r="F75" s="52">
        <v>1</v>
      </c>
      <c r="G75" s="27" t="s">
        <v>305</v>
      </c>
      <c r="H75" s="28">
        <v>165</v>
      </c>
      <c r="I75" s="2" t="s">
        <v>1132</v>
      </c>
      <c r="J75" s="28">
        <v>616</v>
      </c>
      <c r="K75" s="52">
        <v>1</v>
      </c>
      <c r="L75" s="17" t="s">
        <v>339</v>
      </c>
      <c r="M75" s="29" t="s">
        <v>387</v>
      </c>
      <c r="N75" s="30" t="s">
        <v>300</v>
      </c>
      <c r="O75" s="35"/>
      <c r="P75" s="36"/>
      <c r="Q75" s="36"/>
      <c r="R75" s="36"/>
      <c r="S75" s="31"/>
      <c r="T75" s="31"/>
      <c r="U75" s="31"/>
      <c r="V75" s="31"/>
      <c r="W75" s="31"/>
      <c r="X75" s="31"/>
      <c r="Y75" s="31"/>
      <c r="Z75" s="47">
        <v>0.86199999999999999</v>
      </c>
      <c r="AA75" s="34" t="s">
        <v>388</v>
      </c>
      <c r="AB75" s="32"/>
      <c r="AC75" s="22"/>
      <c r="AD75" s="23"/>
      <c r="AE75" s="23"/>
      <c r="AF75" s="23"/>
      <c r="AG75" s="57"/>
      <c r="AH75" s="58"/>
      <c r="AI75" s="58"/>
      <c r="AJ75" s="58"/>
      <c r="AK75" s="8"/>
      <c r="AL75" s="8"/>
      <c r="AM75" s="42"/>
    </row>
    <row r="76" spans="1:39" x14ac:dyDescent="0.45">
      <c r="A76" s="38">
        <v>73</v>
      </c>
      <c r="B76" s="25">
        <v>44</v>
      </c>
      <c r="C76" s="51" t="s">
        <v>76</v>
      </c>
      <c r="D76" s="51">
        <v>2016</v>
      </c>
      <c r="E76" s="52">
        <v>4</v>
      </c>
      <c r="F76" s="52"/>
      <c r="G76" s="27" t="s">
        <v>365</v>
      </c>
      <c r="H76" s="28">
        <v>21</v>
      </c>
      <c r="I76" s="2" t="s">
        <v>1132</v>
      </c>
      <c r="J76" s="28">
        <v>616</v>
      </c>
      <c r="K76" s="52">
        <v>1</v>
      </c>
      <c r="L76" s="17" t="s">
        <v>339</v>
      </c>
      <c r="M76" s="29" t="s">
        <v>387</v>
      </c>
      <c r="N76" s="30" t="s">
        <v>300</v>
      </c>
      <c r="O76" s="35"/>
      <c r="P76" s="36"/>
      <c r="Q76" s="36"/>
      <c r="R76" s="36"/>
      <c r="S76" s="31"/>
      <c r="T76" s="31"/>
      <c r="U76" s="31"/>
      <c r="V76" s="31"/>
      <c r="W76" s="31"/>
      <c r="X76" s="31"/>
      <c r="Y76" s="31"/>
      <c r="Z76" s="47">
        <v>0.81299999999999994</v>
      </c>
      <c r="AA76" s="34" t="s">
        <v>389</v>
      </c>
      <c r="AB76" s="32"/>
      <c r="AC76" s="22"/>
      <c r="AD76" s="23"/>
      <c r="AE76" s="23"/>
      <c r="AF76" s="23"/>
      <c r="AG76" s="57"/>
      <c r="AH76" s="58"/>
      <c r="AI76" s="58"/>
      <c r="AJ76" s="58"/>
      <c r="AK76" s="8"/>
      <c r="AL76" s="8"/>
      <c r="AM76" s="42"/>
    </row>
    <row r="77" spans="1:39" x14ac:dyDescent="0.45">
      <c r="A77" s="38">
        <v>74</v>
      </c>
      <c r="B77" s="25">
        <v>45</v>
      </c>
      <c r="C77" s="2" t="s">
        <v>390</v>
      </c>
      <c r="D77" s="2">
        <v>2016</v>
      </c>
      <c r="E77" s="62" t="s">
        <v>1106</v>
      </c>
      <c r="F77" s="52">
        <v>1</v>
      </c>
      <c r="G77" s="27" t="s">
        <v>396</v>
      </c>
      <c r="H77" s="28">
        <v>37</v>
      </c>
      <c r="I77" s="2" t="s">
        <v>397</v>
      </c>
      <c r="J77" s="28">
        <v>59</v>
      </c>
      <c r="K77" s="52">
        <v>1</v>
      </c>
      <c r="L77" s="17" t="s">
        <v>339</v>
      </c>
      <c r="M77" s="29">
        <v>59.5</v>
      </c>
      <c r="N77" s="44" t="s">
        <v>353</v>
      </c>
      <c r="O77" s="35"/>
      <c r="P77" s="36"/>
      <c r="Q77" s="36"/>
      <c r="R77" s="36"/>
      <c r="S77" s="31">
        <v>83.78</v>
      </c>
      <c r="T77" s="31">
        <v>62.07</v>
      </c>
      <c r="U77" s="31">
        <v>58.07</v>
      </c>
      <c r="V77" s="31">
        <v>85.92</v>
      </c>
      <c r="W77" s="31"/>
      <c r="X77" s="31"/>
      <c r="Y77" s="31"/>
      <c r="Z77" s="45">
        <v>0.74</v>
      </c>
      <c r="AA77" s="34"/>
      <c r="AB77" s="32"/>
      <c r="AC77" s="22">
        <f t="shared" ref="AC77:AC84" si="68">H77*S77/100</f>
        <v>30.9986</v>
      </c>
      <c r="AD77" s="23">
        <f t="shared" ref="AD77:AD84" si="69">J77-AF77</f>
        <v>22.378700000000002</v>
      </c>
      <c r="AE77" s="23">
        <f t="shared" ref="AE77:AE84" si="70">H77-AC77</f>
        <v>6.0014000000000003</v>
      </c>
      <c r="AF77" s="23">
        <f t="shared" ref="AF77:AF84" si="71">J77*T77/100</f>
        <v>36.621299999999998</v>
      </c>
      <c r="AG77" s="57">
        <f t="shared" ref="AG77:AG84" si="72">AC77/(AC77+AE77)</f>
        <v>0.83779999999999999</v>
      </c>
      <c r="AH77" s="58">
        <f t="shared" ref="AH77:AH84" si="73">AF77/(AD77+AF77)</f>
        <v>0.62069999999999992</v>
      </c>
      <c r="AI77" s="58">
        <f t="shared" ref="AI77:AI84" si="74">AC77/(AC77+AD77)</f>
        <v>0.58074499834199178</v>
      </c>
      <c r="AJ77" s="58">
        <f t="shared" ref="AJ77:AJ84" si="75">AF77/(AE77+AF77)</f>
        <v>0.85919709450597925</v>
      </c>
      <c r="AK77" s="8">
        <f t="shared" ref="AK77:AK106" si="76">AG77/(1-AH77)</f>
        <v>2.2088056947007639</v>
      </c>
      <c r="AL77" s="8">
        <f t="shared" ref="AL77:AL106" si="77">(1-AG77)/AH77</f>
        <v>0.2613178669244402</v>
      </c>
      <c r="AM77" s="42">
        <f t="shared" si="67"/>
        <v>0.70437395833333338</v>
      </c>
    </row>
    <row r="78" spans="1:39" x14ac:dyDescent="0.45">
      <c r="A78" s="38">
        <v>75</v>
      </c>
      <c r="B78" s="25">
        <v>47</v>
      </c>
      <c r="C78" s="2" t="s">
        <v>401</v>
      </c>
      <c r="D78" s="2">
        <v>2016</v>
      </c>
      <c r="E78" s="52">
        <v>1</v>
      </c>
      <c r="F78" s="52">
        <v>1</v>
      </c>
      <c r="G78" s="27" t="s">
        <v>305</v>
      </c>
      <c r="H78" s="28">
        <v>27</v>
      </c>
      <c r="I78" s="2" t="s">
        <v>405</v>
      </c>
      <c r="J78" s="28">
        <v>30</v>
      </c>
      <c r="K78" s="52">
        <v>1</v>
      </c>
      <c r="L78" s="17" t="s">
        <v>406</v>
      </c>
      <c r="M78" s="29">
        <v>38</v>
      </c>
      <c r="N78" s="30" t="s">
        <v>309</v>
      </c>
      <c r="O78" s="35"/>
      <c r="P78" s="36"/>
      <c r="Q78" s="36"/>
      <c r="R78" s="36"/>
      <c r="S78" s="31">
        <v>80.77</v>
      </c>
      <c r="T78" s="31">
        <v>85.71</v>
      </c>
      <c r="U78" s="31"/>
      <c r="V78" s="31"/>
      <c r="W78" s="31"/>
      <c r="X78" s="31"/>
      <c r="Y78" s="31"/>
      <c r="Z78" s="47">
        <v>0.88049999999999995</v>
      </c>
      <c r="AA78" s="34" t="s">
        <v>409</v>
      </c>
      <c r="AB78" s="32"/>
      <c r="AC78" s="22">
        <f t="shared" si="68"/>
        <v>21.8079</v>
      </c>
      <c r="AD78" s="23">
        <f t="shared" si="69"/>
        <v>4.2870000000000026</v>
      </c>
      <c r="AE78" s="23">
        <f t="shared" si="70"/>
        <v>5.1920999999999999</v>
      </c>
      <c r="AF78" s="23">
        <f t="shared" si="71"/>
        <v>25.712999999999997</v>
      </c>
      <c r="AG78" s="57">
        <f t="shared" si="72"/>
        <v>0.80769999999999997</v>
      </c>
      <c r="AH78" s="58">
        <f t="shared" si="73"/>
        <v>0.85709999999999986</v>
      </c>
      <c r="AI78" s="58">
        <f t="shared" si="74"/>
        <v>0.83571502477495596</v>
      </c>
      <c r="AJ78" s="58">
        <f t="shared" si="75"/>
        <v>0.83199860217245691</v>
      </c>
      <c r="AK78" s="8">
        <f t="shared" si="76"/>
        <v>5.6522043386983851</v>
      </c>
      <c r="AL78" s="8">
        <f t="shared" si="77"/>
        <v>0.22436121806090312</v>
      </c>
      <c r="AM78" s="42">
        <f t="shared" si="67"/>
        <v>0.8337</v>
      </c>
    </row>
    <row r="79" spans="1:39" x14ac:dyDescent="0.45">
      <c r="A79" s="38">
        <v>76</v>
      </c>
      <c r="B79" s="25">
        <v>48</v>
      </c>
      <c r="C79" s="51" t="s">
        <v>78</v>
      </c>
      <c r="D79" s="51">
        <v>2015</v>
      </c>
      <c r="E79" s="52">
        <v>3</v>
      </c>
      <c r="F79" s="52">
        <v>4</v>
      </c>
      <c r="G79" s="27" t="s">
        <v>416</v>
      </c>
      <c r="H79" s="28">
        <v>85</v>
      </c>
      <c r="I79" s="2" t="s">
        <v>371</v>
      </c>
      <c r="J79" s="28">
        <v>78</v>
      </c>
      <c r="K79" s="52">
        <v>1</v>
      </c>
      <c r="L79" s="17" t="s">
        <v>339</v>
      </c>
      <c r="M79" s="29">
        <v>63</v>
      </c>
      <c r="N79" s="30" t="s">
        <v>340</v>
      </c>
      <c r="O79" s="35"/>
      <c r="P79" s="36"/>
      <c r="Q79" s="36"/>
      <c r="R79" s="36"/>
      <c r="S79" s="46">
        <v>69</v>
      </c>
      <c r="T79" s="31">
        <v>82.4</v>
      </c>
      <c r="U79" s="31"/>
      <c r="V79" s="31"/>
      <c r="W79" s="31"/>
      <c r="X79" s="31"/>
      <c r="Y79" s="31"/>
      <c r="Z79" s="47">
        <v>0.80300000000000005</v>
      </c>
      <c r="AA79" s="34"/>
      <c r="AB79" s="32"/>
      <c r="AC79" s="22">
        <f t="shared" si="68"/>
        <v>58.65</v>
      </c>
      <c r="AD79" s="23">
        <f t="shared" si="69"/>
        <v>13.727999999999994</v>
      </c>
      <c r="AE79" s="23">
        <f t="shared" si="70"/>
        <v>26.35</v>
      </c>
      <c r="AF79" s="23">
        <f t="shared" si="71"/>
        <v>64.272000000000006</v>
      </c>
      <c r="AG79" s="57">
        <f t="shared" si="72"/>
        <v>0.69</v>
      </c>
      <c r="AH79" s="58">
        <f t="shared" si="73"/>
        <v>0.82400000000000007</v>
      </c>
      <c r="AI79" s="58">
        <f t="shared" si="74"/>
        <v>0.81032910552930459</v>
      </c>
      <c r="AJ79" s="58">
        <f t="shared" si="75"/>
        <v>0.70923175387874904</v>
      </c>
      <c r="AK79" s="8">
        <f t="shared" si="76"/>
        <v>3.9204545454545467</v>
      </c>
      <c r="AL79" s="8">
        <f t="shared" si="77"/>
        <v>0.37621359223300976</v>
      </c>
      <c r="AM79" s="42">
        <f t="shared" si="67"/>
        <v>0.754122699386503</v>
      </c>
    </row>
    <row r="80" spans="1:39" x14ac:dyDescent="0.45">
      <c r="A80" s="38">
        <v>77</v>
      </c>
      <c r="B80" s="25">
        <v>49</v>
      </c>
      <c r="C80" s="2" t="s">
        <v>79</v>
      </c>
      <c r="D80" s="2">
        <v>2015</v>
      </c>
      <c r="E80" s="52">
        <v>3</v>
      </c>
      <c r="F80" s="52">
        <v>1</v>
      </c>
      <c r="G80" s="27" t="s">
        <v>305</v>
      </c>
      <c r="H80" s="28">
        <v>160</v>
      </c>
      <c r="I80" s="2" t="s">
        <v>1265</v>
      </c>
      <c r="J80" s="28">
        <v>207</v>
      </c>
      <c r="K80" s="52">
        <v>1</v>
      </c>
      <c r="L80" s="17" t="s">
        <v>339</v>
      </c>
      <c r="M80" s="29">
        <v>62</v>
      </c>
      <c r="N80" s="30" t="s">
        <v>309</v>
      </c>
      <c r="O80" s="35"/>
      <c r="P80" s="36"/>
      <c r="Q80" s="36"/>
      <c r="R80" s="36"/>
      <c r="S80" s="31">
        <v>79</v>
      </c>
      <c r="T80" s="31">
        <v>91</v>
      </c>
      <c r="U80" s="31"/>
      <c r="V80" s="31"/>
      <c r="W80" s="31"/>
      <c r="X80" s="31"/>
      <c r="Y80" s="31"/>
      <c r="Z80" s="47">
        <v>0.9</v>
      </c>
      <c r="AA80" s="34"/>
      <c r="AB80" s="32"/>
      <c r="AC80" s="22">
        <f t="shared" si="68"/>
        <v>126.4</v>
      </c>
      <c r="AD80" s="23">
        <f t="shared" si="69"/>
        <v>18.629999999999995</v>
      </c>
      <c r="AE80" s="23">
        <f t="shared" si="70"/>
        <v>33.599999999999994</v>
      </c>
      <c r="AF80" s="23">
        <f t="shared" si="71"/>
        <v>188.37</v>
      </c>
      <c r="AG80" s="57">
        <f t="shared" si="72"/>
        <v>0.79</v>
      </c>
      <c r="AH80" s="58">
        <f t="shared" si="73"/>
        <v>0.91</v>
      </c>
      <c r="AI80" s="58">
        <f t="shared" si="74"/>
        <v>0.87154381852030616</v>
      </c>
      <c r="AJ80" s="58">
        <f t="shared" si="75"/>
        <v>0.8486281929990539</v>
      </c>
      <c r="AK80" s="8">
        <f t="shared" si="76"/>
        <v>8.7777777777777803</v>
      </c>
      <c r="AL80" s="8">
        <f t="shared" si="77"/>
        <v>0.23076923076923073</v>
      </c>
      <c r="AM80" s="42">
        <f t="shared" si="67"/>
        <v>0.857683923705722</v>
      </c>
    </row>
    <row r="81" spans="1:39" x14ac:dyDescent="0.45">
      <c r="A81" s="38">
        <v>78</v>
      </c>
      <c r="B81" s="25">
        <v>50</v>
      </c>
      <c r="C81" s="2" t="s">
        <v>80</v>
      </c>
      <c r="D81" s="2">
        <v>2015</v>
      </c>
      <c r="E81" s="52">
        <v>1</v>
      </c>
      <c r="F81" s="52">
        <v>1</v>
      </c>
      <c r="G81" s="27" t="s">
        <v>305</v>
      </c>
      <c r="H81" s="28">
        <v>41</v>
      </c>
      <c r="I81" s="2" t="s">
        <v>1269</v>
      </c>
      <c r="J81" s="28">
        <v>41</v>
      </c>
      <c r="K81" s="52">
        <v>1</v>
      </c>
      <c r="L81" s="1" t="s">
        <v>432</v>
      </c>
      <c r="M81" s="29">
        <v>36.1</v>
      </c>
      <c r="N81" s="30" t="s">
        <v>323</v>
      </c>
      <c r="O81" s="35"/>
      <c r="P81" s="36"/>
      <c r="Q81" s="36"/>
      <c r="R81" s="36"/>
      <c r="S81" s="31">
        <v>83</v>
      </c>
      <c r="T81" s="31">
        <v>49</v>
      </c>
      <c r="U81" s="31"/>
      <c r="V81" s="31"/>
      <c r="W81" s="31"/>
      <c r="X81" s="31"/>
      <c r="Y81" s="31"/>
      <c r="Z81" s="47"/>
      <c r="AA81" s="34"/>
      <c r="AB81" s="32"/>
      <c r="AC81" s="22">
        <f t="shared" si="68"/>
        <v>34.03</v>
      </c>
      <c r="AD81" s="23">
        <f t="shared" si="69"/>
        <v>20.91</v>
      </c>
      <c r="AE81" s="23">
        <f t="shared" si="70"/>
        <v>6.9699999999999989</v>
      </c>
      <c r="AF81" s="23">
        <f t="shared" si="71"/>
        <v>20.09</v>
      </c>
      <c r="AG81" s="57">
        <f t="shared" si="72"/>
        <v>0.83000000000000007</v>
      </c>
      <c r="AH81" s="58">
        <f t="shared" si="73"/>
        <v>0.49</v>
      </c>
      <c r="AI81" s="58">
        <f t="shared" si="74"/>
        <v>0.61940298507462688</v>
      </c>
      <c r="AJ81" s="58">
        <f t="shared" si="75"/>
        <v>0.74242424242424243</v>
      </c>
      <c r="AK81" s="8">
        <f t="shared" si="76"/>
        <v>1.6274509803921571</v>
      </c>
      <c r="AL81" s="8">
        <f t="shared" si="77"/>
        <v>0.34693877551020397</v>
      </c>
      <c r="AM81" s="42">
        <f t="shared" si="67"/>
        <v>0.66</v>
      </c>
    </row>
    <row r="82" spans="1:39" x14ac:dyDescent="0.45">
      <c r="A82" s="38">
        <v>79</v>
      </c>
      <c r="B82" s="25">
        <v>50</v>
      </c>
      <c r="C82" s="2" t="s">
        <v>80</v>
      </c>
      <c r="D82" s="2">
        <v>2015</v>
      </c>
      <c r="E82" s="52">
        <v>3</v>
      </c>
      <c r="F82" s="52">
        <v>1</v>
      </c>
      <c r="G82" s="27" t="s">
        <v>305</v>
      </c>
      <c r="H82" s="28">
        <v>41</v>
      </c>
      <c r="I82" s="2" t="s">
        <v>1117</v>
      </c>
      <c r="J82" s="28">
        <v>35</v>
      </c>
      <c r="K82" s="52">
        <v>1</v>
      </c>
      <c r="L82" s="1" t="s">
        <v>432</v>
      </c>
      <c r="M82" s="29">
        <v>36.1</v>
      </c>
      <c r="N82" s="30" t="s">
        <v>323</v>
      </c>
      <c r="O82" s="35"/>
      <c r="P82" s="36"/>
      <c r="Q82" s="36"/>
      <c r="R82" s="36"/>
      <c r="S82" s="31">
        <v>80</v>
      </c>
      <c r="T82" s="31">
        <v>68</v>
      </c>
      <c r="U82" s="31"/>
      <c r="V82" s="31"/>
      <c r="W82" s="31"/>
      <c r="X82" s="31"/>
      <c r="Y82" s="31"/>
      <c r="Z82" s="47"/>
      <c r="AA82" s="34"/>
      <c r="AB82" s="32"/>
      <c r="AC82" s="22">
        <f t="shared" si="68"/>
        <v>32.799999999999997</v>
      </c>
      <c r="AD82" s="23">
        <f t="shared" si="69"/>
        <v>11.2</v>
      </c>
      <c r="AE82" s="23">
        <f t="shared" si="70"/>
        <v>8.2000000000000028</v>
      </c>
      <c r="AF82" s="23">
        <f t="shared" si="71"/>
        <v>23.8</v>
      </c>
      <c r="AG82" s="57">
        <f t="shared" si="72"/>
        <v>0.79999999999999993</v>
      </c>
      <c r="AH82" s="58">
        <f t="shared" si="73"/>
        <v>0.68</v>
      </c>
      <c r="AI82" s="58">
        <f t="shared" si="74"/>
        <v>0.74545454545454537</v>
      </c>
      <c r="AJ82" s="58">
        <f t="shared" si="75"/>
        <v>0.74375000000000002</v>
      </c>
      <c r="AK82" s="8">
        <f t="shared" si="76"/>
        <v>2.5</v>
      </c>
      <c r="AL82" s="8">
        <f t="shared" si="77"/>
        <v>0.29411764705882359</v>
      </c>
      <c r="AM82" s="42">
        <f t="shared" si="67"/>
        <v>0.74473684210526303</v>
      </c>
    </row>
    <row r="83" spans="1:39" x14ac:dyDescent="0.45">
      <c r="A83" s="38">
        <v>80</v>
      </c>
      <c r="B83" s="25">
        <v>50</v>
      </c>
      <c r="C83" s="2" t="s">
        <v>80</v>
      </c>
      <c r="D83" s="2">
        <v>2015</v>
      </c>
      <c r="E83" s="62" t="s">
        <v>1106</v>
      </c>
      <c r="F83" s="52">
        <v>1</v>
      </c>
      <c r="G83" s="27" t="s">
        <v>1272</v>
      </c>
      <c r="H83" s="28">
        <v>19</v>
      </c>
      <c r="I83" s="2" t="s">
        <v>355</v>
      </c>
      <c r="J83" s="28">
        <v>49</v>
      </c>
      <c r="K83" s="52">
        <v>1</v>
      </c>
      <c r="L83" s="1" t="s">
        <v>432</v>
      </c>
      <c r="M83" s="29">
        <v>36.1</v>
      </c>
      <c r="N83" s="30" t="s">
        <v>323</v>
      </c>
      <c r="O83" s="35"/>
      <c r="P83" s="36"/>
      <c r="Q83" s="36"/>
      <c r="R83" s="36"/>
      <c r="S83" s="31">
        <v>84</v>
      </c>
      <c r="T83" s="31">
        <v>46</v>
      </c>
      <c r="U83" s="31"/>
      <c r="V83" s="31"/>
      <c r="W83" s="31"/>
      <c r="X83" s="31"/>
      <c r="Y83" s="31"/>
      <c r="Z83" s="31"/>
      <c r="AA83" s="34"/>
      <c r="AB83" s="32"/>
      <c r="AC83" s="22">
        <f t="shared" si="68"/>
        <v>15.96</v>
      </c>
      <c r="AD83" s="23">
        <f t="shared" si="69"/>
        <v>26.46</v>
      </c>
      <c r="AE83" s="23">
        <f t="shared" si="70"/>
        <v>3.0399999999999991</v>
      </c>
      <c r="AF83" s="23">
        <f t="shared" si="71"/>
        <v>22.54</v>
      </c>
      <c r="AG83" s="57">
        <f t="shared" si="72"/>
        <v>0.84000000000000008</v>
      </c>
      <c r="AH83" s="58">
        <f t="shared" si="73"/>
        <v>0.45999999999999996</v>
      </c>
      <c r="AI83" s="58">
        <f t="shared" si="74"/>
        <v>0.37623762376237624</v>
      </c>
      <c r="AJ83" s="58">
        <f t="shared" si="75"/>
        <v>0.88115715402658334</v>
      </c>
      <c r="AK83" s="8">
        <f t="shared" si="76"/>
        <v>1.5555555555555556</v>
      </c>
      <c r="AL83" s="8">
        <f t="shared" si="77"/>
        <v>0.34782608695652162</v>
      </c>
      <c r="AM83" s="42">
        <f t="shared" si="67"/>
        <v>0.56617647058823528</v>
      </c>
    </row>
    <row r="84" spans="1:39" x14ac:dyDescent="0.45">
      <c r="A84" s="38">
        <v>81</v>
      </c>
      <c r="B84" s="25">
        <v>51</v>
      </c>
      <c r="C84" s="51" t="s">
        <v>81</v>
      </c>
      <c r="D84" s="51">
        <v>2015</v>
      </c>
      <c r="E84" s="52">
        <v>3</v>
      </c>
      <c r="F84" s="52"/>
      <c r="G84" s="27" t="s">
        <v>449</v>
      </c>
      <c r="H84" s="28">
        <v>20</v>
      </c>
      <c r="I84" s="2" t="s">
        <v>441</v>
      </c>
      <c r="J84" s="28">
        <v>55</v>
      </c>
      <c r="K84" s="52">
        <v>1</v>
      </c>
      <c r="L84" s="17" t="s">
        <v>186</v>
      </c>
      <c r="M84" s="29">
        <v>24.4</v>
      </c>
      <c r="N84" s="30" t="s">
        <v>450</v>
      </c>
      <c r="O84" s="35"/>
      <c r="P84" s="36"/>
      <c r="Q84" s="36"/>
      <c r="R84" s="36"/>
      <c r="S84" s="31">
        <v>95</v>
      </c>
      <c r="T84" s="31">
        <v>74</v>
      </c>
      <c r="U84" s="31"/>
      <c r="V84" s="31"/>
      <c r="W84" s="31"/>
      <c r="X84" s="31"/>
      <c r="Y84" s="31"/>
      <c r="Z84" s="47">
        <v>0.91</v>
      </c>
      <c r="AA84" s="34"/>
      <c r="AB84" s="32"/>
      <c r="AC84" s="22">
        <f t="shared" si="68"/>
        <v>19</v>
      </c>
      <c r="AD84" s="23">
        <f t="shared" si="69"/>
        <v>14.299999999999997</v>
      </c>
      <c r="AE84" s="23">
        <f t="shared" si="70"/>
        <v>1</v>
      </c>
      <c r="AF84" s="23">
        <f t="shared" si="71"/>
        <v>40.700000000000003</v>
      </c>
      <c r="AG84" s="57">
        <f t="shared" si="72"/>
        <v>0.95</v>
      </c>
      <c r="AH84" s="58">
        <f t="shared" si="73"/>
        <v>0.7400000000000001</v>
      </c>
      <c r="AI84" s="58">
        <f t="shared" si="74"/>
        <v>0.57057057057057059</v>
      </c>
      <c r="AJ84" s="58">
        <f t="shared" si="75"/>
        <v>0.97601918465227822</v>
      </c>
      <c r="AK84" s="8">
        <f t="shared" si="76"/>
        <v>3.6538461538461551</v>
      </c>
      <c r="AL84" s="8">
        <f t="shared" si="77"/>
        <v>6.7567567567567613E-2</v>
      </c>
      <c r="AM84" s="42">
        <f t="shared" si="67"/>
        <v>0.79600000000000004</v>
      </c>
    </row>
    <row r="85" spans="1:39" x14ac:dyDescent="0.45">
      <c r="A85" s="38">
        <v>82</v>
      </c>
      <c r="B85" s="25">
        <v>52</v>
      </c>
      <c r="C85" s="2" t="s">
        <v>1263</v>
      </c>
      <c r="D85" s="2">
        <v>2015</v>
      </c>
      <c r="E85" s="52">
        <v>2</v>
      </c>
      <c r="F85" s="52">
        <v>0</v>
      </c>
      <c r="G85" s="27" t="s">
        <v>41</v>
      </c>
      <c r="H85" s="28">
        <v>35</v>
      </c>
      <c r="I85" s="27" t="s">
        <v>460</v>
      </c>
      <c r="J85" s="28">
        <v>33</v>
      </c>
      <c r="K85" s="52">
        <v>1</v>
      </c>
      <c r="L85" s="17" t="s">
        <v>461</v>
      </c>
      <c r="M85" s="29">
        <v>80</v>
      </c>
      <c r="N85" s="30" t="s">
        <v>462</v>
      </c>
      <c r="O85" s="35"/>
      <c r="P85" s="36"/>
      <c r="Q85" s="36"/>
      <c r="R85" s="36"/>
      <c r="S85" s="31"/>
      <c r="T85" s="31"/>
      <c r="U85" s="31"/>
      <c r="V85" s="31"/>
      <c r="W85" s="31"/>
      <c r="X85" s="31"/>
      <c r="Y85" s="31">
        <v>54</v>
      </c>
      <c r="Z85" s="31"/>
      <c r="AA85" s="34"/>
      <c r="AB85" s="32"/>
      <c r="AC85" s="22"/>
      <c r="AD85" s="23"/>
      <c r="AE85" s="23"/>
      <c r="AF85" s="23"/>
      <c r="AG85" s="57"/>
      <c r="AH85" s="58"/>
      <c r="AI85" s="58"/>
      <c r="AJ85" s="58"/>
      <c r="AK85" s="8"/>
      <c r="AL85" s="8"/>
      <c r="AM85" s="42"/>
    </row>
    <row r="86" spans="1:39" x14ac:dyDescent="0.45">
      <c r="A86" s="38">
        <v>83</v>
      </c>
      <c r="B86" s="25">
        <v>54</v>
      </c>
      <c r="C86" s="2" t="s">
        <v>83</v>
      </c>
      <c r="D86" s="2" t="s">
        <v>1030</v>
      </c>
      <c r="E86" s="52">
        <v>1</v>
      </c>
      <c r="F86" s="52">
        <v>0</v>
      </c>
      <c r="G86" s="27" t="s">
        <v>797</v>
      </c>
      <c r="H86" s="28">
        <v>64</v>
      </c>
      <c r="I86" s="27" t="s">
        <v>158</v>
      </c>
      <c r="J86" s="28">
        <v>146</v>
      </c>
      <c r="K86" s="52">
        <v>1</v>
      </c>
      <c r="L86" s="17" t="s">
        <v>186</v>
      </c>
      <c r="M86" s="29" t="s">
        <v>777</v>
      </c>
      <c r="N86" s="30"/>
      <c r="O86" s="15"/>
      <c r="P86" s="16"/>
      <c r="Q86" s="16"/>
      <c r="R86" s="16"/>
      <c r="S86" s="31"/>
      <c r="T86" s="31"/>
      <c r="U86" s="31"/>
      <c r="V86" s="31"/>
      <c r="W86" s="31"/>
      <c r="X86" s="31"/>
      <c r="Y86" s="31"/>
      <c r="Z86" s="47">
        <v>0.82</v>
      </c>
      <c r="AA86" s="34" t="s">
        <v>825</v>
      </c>
      <c r="AB86" s="32"/>
      <c r="AC86" s="22"/>
      <c r="AD86" s="23"/>
      <c r="AE86" s="23"/>
      <c r="AF86" s="23"/>
      <c r="AG86" s="57"/>
      <c r="AH86" s="58"/>
      <c r="AI86" s="58"/>
      <c r="AJ86" s="58"/>
      <c r="AK86" s="8"/>
      <c r="AL86" s="8"/>
      <c r="AM86" s="42"/>
    </row>
    <row r="87" spans="1:39" x14ac:dyDescent="0.45">
      <c r="A87" s="38">
        <v>84</v>
      </c>
      <c r="B87" s="25">
        <v>54</v>
      </c>
      <c r="C87" s="2" t="s">
        <v>83</v>
      </c>
      <c r="D87" s="2" t="s">
        <v>1029</v>
      </c>
      <c r="E87" s="52">
        <v>1</v>
      </c>
      <c r="F87" s="52"/>
      <c r="G87" s="27" t="s">
        <v>796</v>
      </c>
      <c r="H87" s="28">
        <v>34</v>
      </c>
      <c r="I87" s="27" t="s">
        <v>158</v>
      </c>
      <c r="J87" s="28">
        <v>122</v>
      </c>
      <c r="K87" s="52">
        <v>1</v>
      </c>
      <c r="L87" s="17" t="s">
        <v>186</v>
      </c>
      <c r="M87" s="29" t="s">
        <v>777</v>
      </c>
      <c r="N87" s="30"/>
      <c r="O87" s="15"/>
      <c r="P87" s="16"/>
      <c r="Q87" s="16"/>
      <c r="R87" s="16"/>
      <c r="S87" s="31"/>
      <c r="T87" s="31"/>
      <c r="U87" s="31"/>
      <c r="V87" s="31"/>
      <c r="W87" s="31"/>
      <c r="X87" s="31"/>
      <c r="Y87" s="31"/>
      <c r="Z87" s="47">
        <v>0.87</v>
      </c>
      <c r="AA87" s="34" t="s">
        <v>824</v>
      </c>
      <c r="AB87" s="32"/>
      <c r="AC87" s="22"/>
      <c r="AD87" s="23"/>
      <c r="AE87" s="23"/>
      <c r="AF87" s="23"/>
      <c r="AG87" s="57"/>
      <c r="AH87" s="58"/>
      <c r="AI87" s="58"/>
      <c r="AJ87" s="58"/>
      <c r="AK87" s="8"/>
      <c r="AL87" s="8"/>
      <c r="AM87" s="42"/>
    </row>
    <row r="88" spans="1:39" x14ac:dyDescent="0.45">
      <c r="A88" s="38">
        <v>85</v>
      </c>
      <c r="B88" s="25">
        <v>54</v>
      </c>
      <c r="C88" s="51" t="s">
        <v>1142</v>
      </c>
      <c r="D88" s="51">
        <v>2015</v>
      </c>
      <c r="E88" s="52">
        <v>1</v>
      </c>
      <c r="F88" s="52"/>
      <c r="G88" s="27" t="s">
        <v>796</v>
      </c>
      <c r="H88" s="28">
        <v>34</v>
      </c>
      <c r="I88" s="27" t="s">
        <v>158</v>
      </c>
      <c r="J88" s="28">
        <v>122</v>
      </c>
      <c r="K88" s="52">
        <v>2</v>
      </c>
      <c r="L88" s="113" t="s">
        <v>1143</v>
      </c>
      <c r="M88" s="29" t="s">
        <v>1034</v>
      </c>
      <c r="N88" s="30" t="s">
        <v>970</v>
      </c>
      <c r="O88" s="15"/>
      <c r="P88" s="16"/>
      <c r="Q88" s="16"/>
      <c r="R88" s="16"/>
      <c r="S88" s="31">
        <v>88</v>
      </c>
      <c r="T88" s="31">
        <v>84</v>
      </c>
      <c r="U88" s="31"/>
      <c r="V88" s="31"/>
      <c r="W88" s="31"/>
      <c r="X88" s="31"/>
      <c r="Y88" s="31"/>
      <c r="Z88" s="31">
        <v>0.93</v>
      </c>
      <c r="AA88" s="34" t="s">
        <v>1035</v>
      </c>
      <c r="AB88" s="32"/>
      <c r="AC88" s="22">
        <f t="shared" ref="AC88:AC114" si="78">H88*S88/100</f>
        <v>29.92</v>
      </c>
      <c r="AD88" s="23">
        <f t="shared" ref="AD88:AD114" si="79">J88-AF88</f>
        <v>19.519999999999996</v>
      </c>
      <c r="AE88" s="23">
        <f t="shared" ref="AE88:AE114" si="80">H88-AC88</f>
        <v>4.0799999999999983</v>
      </c>
      <c r="AF88" s="23">
        <f t="shared" ref="AF88:AF114" si="81">J88*T88/100</f>
        <v>102.48</v>
      </c>
      <c r="AG88" s="57">
        <f t="shared" ref="AG88:AG105" si="82">AC88/(AC88+AE88)</f>
        <v>0.88</v>
      </c>
      <c r="AH88" s="58">
        <f t="shared" ref="AH88:AH105" si="83">AF88/(AD88+AF88)</f>
        <v>0.84000000000000008</v>
      </c>
      <c r="AI88" s="58">
        <f t="shared" ref="AI88:AI105" si="84">AC88/(AC88+AD88)</f>
        <v>0.60517799352750812</v>
      </c>
      <c r="AJ88" s="58">
        <f t="shared" ref="AJ88:AJ105" si="85">AF88/(AE88+AF88)</f>
        <v>0.96171171171171177</v>
      </c>
      <c r="AK88" s="8">
        <f t="shared" ref="AK88:AK101" si="86">AG88/(1-AH88)</f>
        <v>5.5000000000000027</v>
      </c>
      <c r="AL88" s="8">
        <f t="shared" ref="AL88:AL101" si="87">(1-AG88)/AH88</f>
        <v>0.14285714285714285</v>
      </c>
      <c r="AM88" s="42">
        <f t="shared" si="67"/>
        <v>0.8487179487179487</v>
      </c>
    </row>
    <row r="89" spans="1:39" x14ac:dyDescent="0.45">
      <c r="A89" s="38">
        <v>86</v>
      </c>
      <c r="B89" s="25">
        <v>54</v>
      </c>
      <c r="C89" s="51" t="s">
        <v>83</v>
      </c>
      <c r="D89" s="51">
        <v>2015</v>
      </c>
      <c r="E89" s="52">
        <v>1</v>
      </c>
      <c r="F89" s="52"/>
      <c r="G89" s="27" t="s">
        <v>796</v>
      </c>
      <c r="H89" s="28">
        <v>34</v>
      </c>
      <c r="I89" s="27" t="s">
        <v>158</v>
      </c>
      <c r="J89" s="28">
        <v>122</v>
      </c>
      <c r="K89" s="52">
        <v>2</v>
      </c>
      <c r="L89" s="113" t="s">
        <v>1036</v>
      </c>
      <c r="M89" s="29" t="s">
        <v>1037</v>
      </c>
      <c r="N89" s="30" t="s">
        <v>970</v>
      </c>
      <c r="O89" s="15"/>
      <c r="P89" s="16"/>
      <c r="Q89" s="16"/>
      <c r="R89" s="16"/>
      <c r="S89" s="31">
        <v>91</v>
      </c>
      <c r="T89" s="31">
        <v>80</v>
      </c>
      <c r="U89" s="31"/>
      <c r="V89" s="31"/>
      <c r="W89" s="31"/>
      <c r="X89" s="31"/>
      <c r="Y89" s="31"/>
      <c r="Z89" s="31">
        <v>0.92</v>
      </c>
      <c r="AA89" s="34" t="s">
        <v>1035</v>
      </c>
      <c r="AB89" s="32"/>
      <c r="AC89" s="22">
        <f t="shared" si="78"/>
        <v>30.94</v>
      </c>
      <c r="AD89" s="23">
        <f t="shared" si="79"/>
        <v>24.400000000000006</v>
      </c>
      <c r="AE89" s="23">
        <f t="shared" si="80"/>
        <v>3.0599999999999987</v>
      </c>
      <c r="AF89" s="23">
        <f t="shared" si="81"/>
        <v>97.6</v>
      </c>
      <c r="AG89" s="57">
        <f t="shared" si="82"/>
        <v>0.91</v>
      </c>
      <c r="AH89" s="58">
        <f t="shared" si="83"/>
        <v>0.79999999999999993</v>
      </c>
      <c r="AI89" s="58">
        <f t="shared" si="84"/>
        <v>0.55908926635345135</v>
      </c>
      <c r="AJ89" s="58">
        <f t="shared" si="85"/>
        <v>0.9696006358036956</v>
      </c>
      <c r="AK89" s="8">
        <f t="shared" si="86"/>
        <v>4.5499999999999989</v>
      </c>
      <c r="AL89" s="8">
        <f t="shared" si="87"/>
        <v>0.11249999999999998</v>
      </c>
      <c r="AM89" s="42">
        <f t="shared" si="67"/>
        <v>0.82397435897435889</v>
      </c>
    </row>
    <row r="90" spans="1:39" x14ac:dyDescent="0.45">
      <c r="A90" s="38">
        <v>87</v>
      </c>
      <c r="B90" s="25">
        <v>54</v>
      </c>
      <c r="C90" s="51" t="s">
        <v>83</v>
      </c>
      <c r="D90" s="51">
        <v>2015</v>
      </c>
      <c r="E90" s="52">
        <v>1</v>
      </c>
      <c r="F90" s="52"/>
      <c r="G90" s="27" t="s">
        <v>796</v>
      </c>
      <c r="H90" s="28">
        <v>34</v>
      </c>
      <c r="I90" s="27" t="s">
        <v>158</v>
      </c>
      <c r="J90" s="28">
        <v>122</v>
      </c>
      <c r="K90" s="52">
        <v>2</v>
      </c>
      <c r="L90" s="113" t="s">
        <v>1038</v>
      </c>
      <c r="M90" s="29" t="s">
        <v>1039</v>
      </c>
      <c r="N90" s="30" t="s">
        <v>970</v>
      </c>
      <c r="O90" s="15"/>
      <c r="P90" s="16"/>
      <c r="Q90" s="16"/>
      <c r="R90" s="16"/>
      <c r="S90" s="31">
        <v>85</v>
      </c>
      <c r="T90" s="31">
        <v>87</v>
      </c>
      <c r="U90" s="31"/>
      <c r="V90" s="31"/>
      <c r="W90" s="31"/>
      <c r="X90" s="31"/>
      <c r="Y90" s="31"/>
      <c r="Z90" s="31">
        <v>0.92</v>
      </c>
      <c r="AA90" s="34" t="s">
        <v>1040</v>
      </c>
      <c r="AB90" s="32"/>
      <c r="AC90" s="22">
        <f t="shared" si="78"/>
        <v>28.9</v>
      </c>
      <c r="AD90" s="23">
        <f t="shared" si="79"/>
        <v>15.86</v>
      </c>
      <c r="AE90" s="23">
        <f t="shared" si="80"/>
        <v>5.1000000000000014</v>
      </c>
      <c r="AF90" s="23">
        <f t="shared" si="81"/>
        <v>106.14</v>
      </c>
      <c r="AG90" s="57">
        <f t="shared" si="82"/>
        <v>0.85</v>
      </c>
      <c r="AH90" s="58">
        <f t="shared" si="83"/>
        <v>0.87</v>
      </c>
      <c r="AI90" s="58">
        <f t="shared" si="84"/>
        <v>0.64566577301161754</v>
      </c>
      <c r="AJ90" s="58">
        <f t="shared" si="85"/>
        <v>0.95415318230852209</v>
      </c>
      <c r="AK90" s="8">
        <f t="shared" si="86"/>
        <v>6.5384615384615383</v>
      </c>
      <c r="AL90" s="8">
        <f t="shared" si="87"/>
        <v>0.17241379310344832</v>
      </c>
      <c r="AM90" s="42">
        <f t="shared" si="67"/>
        <v>0.86564102564102563</v>
      </c>
    </row>
    <row r="91" spans="1:39" x14ac:dyDescent="0.45">
      <c r="A91" s="38">
        <v>88</v>
      </c>
      <c r="B91" s="25">
        <v>54</v>
      </c>
      <c r="C91" s="51" t="s">
        <v>83</v>
      </c>
      <c r="D91" s="51">
        <v>2015</v>
      </c>
      <c r="E91" s="52">
        <v>1</v>
      </c>
      <c r="F91" s="52"/>
      <c r="G91" s="27" t="s">
        <v>796</v>
      </c>
      <c r="H91" s="28">
        <v>34</v>
      </c>
      <c r="I91" s="27" t="s">
        <v>158</v>
      </c>
      <c r="J91" s="28">
        <v>122</v>
      </c>
      <c r="K91" s="52">
        <v>2</v>
      </c>
      <c r="L91" s="113" t="s">
        <v>1041</v>
      </c>
      <c r="M91" s="29" t="s">
        <v>1042</v>
      </c>
      <c r="N91" s="30" t="s">
        <v>970</v>
      </c>
      <c r="O91" s="15"/>
      <c r="P91" s="16"/>
      <c r="Q91" s="16"/>
      <c r="R91" s="16"/>
      <c r="S91" s="31">
        <v>88</v>
      </c>
      <c r="T91" s="31">
        <v>86</v>
      </c>
      <c r="U91" s="31"/>
      <c r="V91" s="31"/>
      <c r="W91" s="31"/>
      <c r="X91" s="31"/>
      <c r="Y91" s="31"/>
      <c r="Z91" s="31">
        <v>0.91</v>
      </c>
      <c r="AA91" s="34" t="s">
        <v>1040</v>
      </c>
      <c r="AB91" s="32"/>
      <c r="AC91" s="22">
        <f t="shared" si="78"/>
        <v>29.92</v>
      </c>
      <c r="AD91" s="23">
        <f t="shared" si="79"/>
        <v>17.079999999999998</v>
      </c>
      <c r="AE91" s="23">
        <f t="shared" si="80"/>
        <v>4.0799999999999983</v>
      </c>
      <c r="AF91" s="23">
        <f t="shared" si="81"/>
        <v>104.92</v>
      </c>
      <c r="AG91" s="57">
        <f t="shared" si="82"/>
        <v>0.88</v>
      </c>
      <c r="AH91" s="58">
        <f t="shared" si="83"/>
        <v>0.86</v>
      </c>
      <c r="AI91" s="58">
        <f t="shared" si="84"/>
        <v>0.63659574468085112</v>
      </c>
      <c r="AJ91" s="58">
        <f t="shared" si="85"/>
        <v>0.96256880733944961</v>
      </c>
      <c r="AK91" s="8">
        <f t="shared" si="86"/>
        <v>6.2857142857142856</v>
      </c>
      <c r="AL91" s="8">
        <f t="shared" si="87"/>
        <v>0.13953488372093023</v>
      </c>
      <c r="AM91" s="42">
        <f t="shared" si="67"/>
        <v>0.86435897435897435</v>
      </c>
    </row>
    <row r="92" spans="1:39" x14ac:dyDescent="0.45">
      <c r="A92" s="38">
        <v>89</v>
      </c>
      <c r="B92" s="25">
        <v>54</v>
      </c>
      <c r="C92" s="51" t="s">
        <v>83</v>
      </c>
      <c r="D92" s="51">
        <v>2015</v>
      </c>
      <c r="E92" s="52">
        <v>1</v>
      </c>
      <c r="F92" s="52"/>
      <c r="G92" s="27" t="s">
        <v>796</v>
      </c>
      <c r="H92" s="28">
        <v>34</v>
      </c>
      <c r="I92" s="27" t="s">
        <v>158</v>
      </c>
      <c r="J92" s="28">
        <v>122</v>
      </c>
      <c r="K92" s="52">
        <v>2</v>
      </c>
      <c r="L92" s="113" t="s">
        <v>1043</v>
      </c>
      <c r="M92" s="29" t="s">
        <v>1044</v>
      </c>
      <c r="N92" s="30" t="s">
        <v>970</v>
      </c>
      <c r="O92" s="15"/>
      <c r="P92" s="16"/>
      <c r="Q92" s="16"/>
      <c r="R92" s="16"/>
      <c r="S92" s="31">
        <v>85</v>
      </c>
      <c r="T92" s="31">
        <v>84</v>
      </c>
      <c r="U92" s="31"/>
      <c r="V92" s="31"/>
      <c r="W92" s="31"/>
      <c r="X92" s="31"/>
      <c r="Y92" s="31"/>
      <c r="Z92" s="31">
        <v>0.91</v>
      </c>
      <c r="AA92" s="34" t="s">
        <v>1045</v>
      </c>
      <c r="AB92" s="32"/>
      <c r="AC92" s="22">
        <f t="shared" si="78"/>
        <v>28.9</v>
      </c>
      <c r="AD92" s="23">
        <f t="shared" si="79"/>
        <v>19.519999999999996</v>
      </c>
      <c r="AE92" s="23">
        <f t="shared" si="80"/>
        <v>5.1000000000000014</v>
      </c>
      <c r="AF92" s="23">
        <f t="shared" si="81"/>
        <v>102.48</v>
      </c>
      <c r="AG92" s="57">
        <f t="shared" si="82"/>
        <v>0.85</v>
      </c>
      <c r="AH92" s="58">
        <f t="shared" si="83"/>
        <v>0.84000000000000008</v>
      </c>
      <c r="AI92" s="58">
        <f t="shared" si="84"/>
        <v>0.59686080132176789</v>
      </c>
      <c r="AJ92" s="58">
        <f t="shared" si="85"/>
        <v>0.9525934188510875</v>
      </c>
      <c r="AK92" s="8">
        <f t="shared" si="86"/>
        <v>5.3125000000000027</v>
      </c>
      <c r="AL92" s="8">
        <f t="shared" si="87"/>
        <v>0.17857142857142858</v>
      </c>
      <c r="AM92" s="42">
        <f t="shared" si="67"/>
        <v>0.8421794871794871</v>
      </c>
    </row>
    <row r="93" spans="1:39" x14ac:dyDescent="0.45">
      <c r="A93" s="38">
        <v>90</v>
      </c>
      <c r="B93" s="25">
        <v>54</v>
      </c>
      <c r="C93" s="51" t="s">
        <v>83</v>
      </c>
      <c r="D93" s="51">
        <v>2015</v>
      </c>
      <c r="E93" s="52">
        <v>1</v>
      </c>
      <c r="F93" s="52"/>
      <c r="G93" s="27" t="s">
        <v>796</v>
      </c>
      <c r="H93" s="28">
        <v>34</v>
      </c>
      <c r="I93" s="27" t="s">
        <v>158</v>
      </c>
      <c r="J93" s="28">
        <v>122</v>
      </c>
      <c r="K93" s="52">
        <v>2</v>
      </c>
      <c r="L93" s="113" t="s">
        <v>1046</v>
      </c>
      <c r="M93" s="29" t="s">
        <v>1047</v>
      </c>
      <c r="N93" s="30" t="s">
        <v>970</v>
      </c>
      <c r="O93" s="15"/>
      <c r="P93" s="16"/>
      <c r="Q93" s="16"/>
      <c r="R93" s="16"/>
      <c r="S93" s="31">
        <v>85</v>
      </c>
      <c r="T93" s="31">
        <v>86</v>
      </c>
      <c r="U93" s="31"/>
      <c r="V93" s="31"/>
      <c r="W93" s="31"/>
      <c r="X93" s="31"/>
      <c r="Y93" s="31"/>
      <c r="Z93" s="31">
        <v>0.9</v>
      </c>
      <c r="AA93" s="34" t="s">
        <v>1048</v>
      </c>
      <c r="AB93" s="32"/>
      <c r="AC93" s="22">
        <f t="shared" si="78"/>
        <v>28.9</v>
      </c>
      <c r="AD93" s="23">
        <f t="shared" si="79"/>
        <v>17.079999999999998</v>
      </c>
      <c r="AE93" s="23">
        <f t="shared" si="80"/>
        <v>5.1000000000000014</v>
      </c>
      <c r="AF93" s="23">
        <f t="shared" si="81"/>
        <v>104.92</v>
      </c>
      <c r="AG93" s="57">
        <f t="shared" si="82"/>
        <v>0.85</v>
      </c>
      <c r="AH93" s="58">
        <f t="shared" si="83"/>
        <v>0.86</v>
      </c>
      <c r="AI93" s="58">
        <f t="shared" si="84"/>
        <v>0.62853414528055673</v>
      </c>
      <c r="AJ93" s="58">
        <f t="shared" si="85"/>
        <v>0.95364479185602613</v>
      </c>
      <c r="AK93" s="8">
        <f t="shared" si="86"/>
        <v>6.0714285714285703</v>
      </c>
      <c r="AL93" s="8">
        <f t="shared" si="87"/>
        <v>0.17441860465116282</v>
      </c>
      <c r="AM93" s="42">
        <f t="shared" si="67"/>
        <v>0.85782051282051275</v>
      </c>
    </row>
    <row r="94" spans="1:39" x14ac:dyDescent="0.45">
      <c r="A94" s="38">
        <v>91</v>
      </c>
      <c r="B94" s="25">
        <v>54</v>
      </c>
      <c r="C94" s="51" t="s">
        <v>83</v>
      </c>
      <c r="D94" s="51">
        <v>2015</v>
      </c>
      <c r="E94" s="52">
        <v>1</v>
      </c>
      <c r="F94" s="52"/>
      <c r="G94" s="27" t="s">
        <v>796</v>
      </c>
      <c r="H94" s="28">
        <v>34</v>
      </c>
      <c r="I94" s="27" t="s">
        <v>158</v>
      </c>
      <c r="J94" s="28">
        <v>122</v>
      </c>
      <c r="K94" s="52">
        <v>2</v>
      </c>
      <c r="L94" s="113" t="s">
        <v>1049</v>
      </c>
      <c r="M94" s="29" t="s">
        <v>1050</v>
      </c>
      <c r="N94" s="30" t="s">
        <v>970</v>
      </c>
      <c r="O94" s="15"/>
      <c r="P94" s="16"/>
      <c r="Q94" s="16"/>
      <c r="R94" s="16"/>
      <c r="S94" s="31">
        <v>79</v>
      </c>
      <c r="T94" s="31">
        <v>89</v>
      </c>
      <c r="U94" s="31"/>
      <c r="V94" s="31"/>
      <c r="W94" s="31"/>
      <c r="X94" s="31"/>
      <c r="Y94" s="31"/>
      <c r="Z94" s="31">
        <v>0.85</v>
      </c>
      <c r="AA94" s="34" t="s">
        <v>1051</v>
      </c>
      <c r="AB94" s="32"/>
      <c r="AC94" s="22">
        <f t="shared" si="78"/>
        <v>26.86</v>
      </c>
      <c r="AD94" s="23">
        <f t="shared" si="79"/>
        <v>13.420000000000002</v>
      </c>
      <c r="AE94" s="23">
        <f t="shared" si="80"/>
        <v>7.1400000000000006</v>
      </c>
      <c r="AF94" s="23">
        <f t="shared" si="81"/>
        <v>108.58</v>
      </c>
      <c r="AG94" s="57">
        <f t="shared" si="82"/>
        <v>0.79</v>
      </c>
      <c r="AH94" s="58">
        <f t="shared" si="83"/>
        <v>0.89</v>
      </c>
      <c r="AI94" s="58">
        <f t="shared" si="84"/>
        <v>0.66683217477656398</v>
      </c>
      <c r="AJ94" s="58">
        <f t="shared" si="85"/>
        <v>0.93829934324230901</v>
      </c>
      <c r="AK94" s="8">
        <f t="shared" si="86"/>
        <v>7.1818181818181834</v>
      </c>
      <c r="AL94" s="8">
        <f t="shared" si="87"/>
        <v>0.23595505617977525</v>
      </c>
      <c r="AM94" s="42">
        <f t="shared" si="67"/>
        <v>0.86820512820512818</v>
      </c>
    </row>
    <row r="95" spans="1:39" x14ac:dyDescent="0.45">
      <c r="A95" s="38">
        <v>92</v>
      </c>
      <c r="B95" s="25">
        <v>54</v>
      </c>
      <c r="C95" s="51" t="s">
        <v>83</v>
      </c>
      <c r="D95" s="51">
        <v>2015</v>
      </c>
      <c r="E95" s="52">
        <v>1</v>
      </c>
      <c r="F95" s="52"/>
      <c r="G95" s="27" t="s">
        <v>796</v>
      </c>
      <c r="H95" s="28">
        <v>34</v>
      </c>
      <c r="I95" s="27" t="s">
        <v>158</v>
      </c>
      <c r="J95" s="28">
        <v>122</v>
      </c>
      <c r="K95" s="52">
        <v>2</v>
      </c>
      <c r="L95" s="113" t="s">
        <v>1052</v>
      </c>
      <c r="M95" s="29" t="s">
        <v>1053</v>
      </c>
      <c r="N95" s="30" t="s">
        <v>970</v>
      </c>
      <c r="O95" s="15"/>
      <c r="P95" s="16"/>
      <c r="Q95" s="16"/>
      <c r="R95" s="16"/>
      <c r="S95" s="31">
        <v>56</v>
      </c>
      <c r="T95" s="31">
        <v>93</v>
      </c>
      <c r="U95" s="31"/>
      <c r="V95" s="31"/>
      <c r="W95" s="31"/>
      <c r="X95" s="31"/>
      <c r="Y95" s="31"/>
      <c r="Z95" s="31">
        <v>0.84</v>
      </c>
      <c r="AA95" s="34" t="s">
        <v>1054</v>
      </c>
      <c r="AB95" s="32"/>
      <c r="AC95" s="22">
        <f t="shared" si="78"/>
        <v>19.04</v>
      </c>
      <c r="AD95" s="23">
        <f t="shared" si="79"/>
        <v>8.5400000000000063</v>
      </c>
      <c r="AE95" s="23">
        <f t="shared" si="80"/>
        <v>14.96</v>
      </c>
      <c r="AF95" s="23">
        <f t="shared" si="81"/>
        <v>113.46</v>
      </c>
      <c r="AG95" s="57">
        <f t="shared" si="82"/>
        <v>0.55999999999999994</v>
      </c>
      <c r="AH95" s="58">
        <f t="shared" si="83"/>
        <v>0.92999999999999994</v>
      </c>
      <c r="AI95" s="58">
        <f t="shared" si="84"/>
        <v>0.69035532994923843</v>
      </c>
      <c r="AJ95" s="58">
        <f t="shared" si="85"/>
        <v>0.88350724186263829</v>
      </c>
      <c r="AK95" s="8">
        <f t="shared" si="86"/>
        <v>7.999999999999992</v>
      </c>
      <c r="AL95" s="8">
        <f t="shared" si="87"/>
        <v>0.47311827956989255</v>
      </c>
      <c r="AM95" s="42">
        <f t="shared" si="67"/>
        <v>0.84935897435897434</v>
      </c>
    </row>
    <row r="96" spans="1:39" x14ac:dyDescent="0.45">
      <c r="A96" s="38">
        <v>93</v>
      </c>
      <c r="B96" s="25">
        <v>54</v>
      </c>
      <c r="C96" s="51" t="s">
        <v>83</v>
      </c>
      <c r="D96" s="51">
        <v>2015</v>
      </c>
      <c r="E96" s="52">
        <v>1</v>
      </c>
      <c r="F96" s="52"/>
      <c r="G96" s="27" t="s">
        <v>796</v>
      </c>
      <c r="H96" s="28">
        <v>34</v>
      </c>
      <c r="I96" s="27" t="s">
        <v>158</v>
      </c>
      <c r="J96" s="28">
        <v>122</v>
      </c>
      <c r="K96" s="52">
        <v>2</v>
      </c>
      <c r="L96" s="113" t="s">
        <v>1055</v>
      </c>
      <c r="M96" s="29" t="s">
        <v>1056</v>
      </c>
      <c r="N96" s="30" t="s">
        <v>970</v>
      </c>
      <c r="O96" s="15"/>
      <c r="P96" s="16"/>
      <c r="Q96" s="16"/>
      <c r="R96" s="16"/>
      <c r="S96" s="31">
        <v>23</v>
      </c>
      <c r="T96" s="31">
        <v>97</v>
      </c>
      <c r="U96" s="31"/>
      <c r="V96" s="31"/>
      <c r="W96" s="31"/>
      <c r="X96" s="31"/>
      <c r="Y96" s="31"/>
      <c r="Z96" s="31">
        <v>0.75</v>
      </c>
      <c r="AA96" s="34" t="s">
        <v>1057</v>
      </c>
      <c r="AB96" s="32"/>
      <c r="AC96" s="22">
        <f t="shared" si="78"/>
        <v>7.82</v>
      </c>
      <c r="AD96" s="23">
        <f t="shared" si="79"/>
        <v>3.6599999999999966</v>
      </c>
      <c r="AE96" s="23">
        <f t="shared" si="80"/>
        <v>26.18</v>
      </c>
      <c r="AF96" s="23">
        <f t="shared" si="81"/>
        <v>118.34</v>
      </c>
      <c r="AG96" s="57">
        <f t="shared" si="82"/>
        <v>0.23</v>
      </c>
      <c r="AH96" s="58">
        <f t="shared" si="83"/>
        <v>0.97</v>
      </c>
      <c r="AI96" s="58">
        <f t="shared" si="84"/>
        <v>0.68118466898954722</v>
      </c>
      <c r="AJ96" s="58">
        <f t="shared" si="85"/>
        <v>0.818848602269582</v>
      </c>
      <c r="AK96" s="8">
        <f t="shared" si="86"/>
        <v>7.6666666666666599</v>
      </c>
      <c r="AL96" s="8">
        <f t="shared" si="87"/>
        <v>0.79381443298969079</v>
      </c>
      <c r="AM96" s="42">
        <f t="shared" si="67"/>
        <v>0.80871794871794866</v>
      </c>
    </row>
    <row r="97" spans="1:39" x14ac:dyDescent="0.45">
      <c r="A97" s="38">
        <v>94</v>
      </c>
      <c r="B97" s="25">
        <v>54</v>
      </c>
      <c r="C97" s="51" t="s">
        <v>83</v>
      </c>
      <c r="D97" s="51">
        <v>2015</v>
      </c>
      <c r="E97" s="52">
        <v>1</v>
      </c>
      <c r="F97" s="52"/>
      <c r="G97" s="27" t="s">
        <v>797</v>
      </c>
      <c r="H97" s="28">
        <v>64</v>
      </c>
      <c r="I97" s="27" t="s">
        <v>158</v>
      </c>
      <c r="J97" s="28">
        <v>146</v>
      </c>
      <c r="K97" s="52">
        <v>2</v>
      </c>
      <c r="L97" s="113" t="s">
        <v>1058</v>
      </c>
      <c r="M97" s="29" t="s">
        <v>1059</v>
      </c>
      <c r="N97" s="30" t="s">
        <v>970</v>
      </c>
      <c r="O97" s="15"/>
      <c r="P97" s="16"/>
      <c r="Q97" s="16"/>
      <c r="R97" s="16"/>
      <c r="S97" s="31">
        <v>89</v>
      </c>
      <c r="T97" s="31">
        <v>74</v>
      </c>
      <c r="U97" s="31"/>
      <c r="V97" s="31"/>
      <c r="W97" s="31"/>
      <c r="X97" s="31"/>
      <c r="Y97" s="31"/>
      <c r="Z97" s="31">
        <v>0.87</v>
      </c>
      <c r="AA97" s="34" t="s">
        <v>1060</v>
      </c>
      <c r="AB97" s="32"/>
      <c r="AC97" s="22">
        <f t="shared" si="78"/>
        <v>56.96</v>
      </c>
      <c r="AD97" s="23">
        <f t="shared" si="79"/>
        <v>37.959999999999994</v>
      </c>
      <c r="AE97" s="23">
        <f t="shared" si="80"/>
        <v>7.0399999999999991</v>
      </c>
      <c r="AF97" s="23">
        <f t="shared" si="81"/>
        <v>108.04</v>
      </c>
      <c r="AG97" s="57">
        <f t="shared" si="82"/>
        <v>0.89</v>
      </c>
      <c r="AH97" s="58">
        <f t="shared" si="83"/>
        <v>0.74</v>
      </c>
      <c r="AI97" s="58">
        <f t="shared" si="84"/>
        <v>0.60008428150021076</v>
      </c>
      <c r="AJ97" s="58">
        <f t="shared" si="85"/>
        <v>0.93882516510253733</v>
      </c>
      <c r="AK97" s="8">
        <f t="shared" si="86"/>
        <v>3.4230769230769229</v>
      </c>
      <c r="AL97" s="8">
        <f t="shared" si="87"/>
        <v>0.14864864864864863</v>
      </c>
      <c r="AM97" s="42">
        <f t="shared" si="67"/>
        <v>0.7857142857142857</v>
      </c>
    </row>
    <row r="98" spans="1:39" x14ac:dyDescent="0.45">
      <c r="A98" s="38">
        <v>95</v>
      </c>
      <c r="B98" s="25">
        <v>54</v>
      </c>
      <c r="C98" s="51" t="s">
        <v>83</v>
      </c>
      <c r="D98" s="51">
        <v>2015</v>
      </c>
      <c r="E98" s="52">
        <v>1</v>
      </c>
      <c r="F98" s="52"/>
      <c r="G98" s="27" t="s">
        <v>797</v>
      </c>
      <c r="H98" s="28">
        <v>64</v>
      </c>
      <c r="I98" s="27" t="s">
        <v>158</v>
      </c>
      <c r="J98" s="28">
        <v>146</v>
      </c>
      <c r="K98" s="52">
        <v>2</v>
      </c>
      <c r="L98" s="113" t="s">
        <v>1038</v>
      </c>
      <c r="M98" s="29" t="s">
        <v>1061</v>
      </c>
      <c r="N98" s="30" t="s">
        <v>970</v>
      </c>
      <c r="O98" s="15"/>
      <c r="P98" s="16"/>
      <c r="Q98" s="16"/>
      <c r="R98" s="16"/>
      <c r="S98" s="31">
        <v>91</v>
      </c>
      <c r="T98" s="31">
        <v>75</v>
      </c>
      <c r="U98" s="31"/>
      <c r="V98" s="31"/>
      <c r="W98" s="31"/>
      <c r="X98" s="31"/>
      <c r="Y98" s="31"/>
      <c r="Z98" s="31">
        <v>0.86</v>
      </c>
      <c r="AA98" s="34" t="s">
        <v>1062</v>
      </c>
      <c r="AB98" s="32"/>
      <c r="AC98" s="22">
        <f t="shared" si="78"/>
        <v>58.24</v>
      </c>
      <c r="AD98" s="23">
        <f t="shared" si="79"/>
        <v>36.5</v>
      </c>
      <c r="AE98" s="23">
        <f t="shared" si="80"/>
        <v>5.759999999999998</v>
      </c>
      <c r="AF98" s="23">
        <f t="shared" si="81"/>
        <v>109.5</v>
      </c>
      <c r="AG98" s="57">
        <f t="shared" si="82"/>
        <v>0.91</v>
      </c>
      <c r="AH98" s="58">
        <f t="shared" si="83"/>
        <v>0.75</v>
      </c>
      <c r="AI98" s="58">
        <f t="shared" si="84"/>
        <v>0.61473506438674264</v>
      </c>
      <c r="AJ98" s="58">
        <f t="shared" si="85"/>
        <v>0.9500260281103593</v>
      </c>
      <c r="AK98" s="8">
        <f t="shared" si="86"/>
        <v>3.64</v>
      </c>
      <c r="AL98" s="8">
        <f t="shared" si="87"/>
        <v>0.11999999999999995</v>
      </c>
      <c r="AM98" s="42">
        <f t="shared" si="67"/>
        <v>0.79876190476190478</v>
      </c>
    </row>
    <row r="99" spans="1:39" x14ac:dyDescent="0.45">
      <c r="A99" s="38">
        <v>96</v>
      </c>
      <c r="B99" s="25">
        <v>54</v>
      </c>
      <c r="C99" s="51" t="s">
        <v>83</v>
      </c>
      <c r="D99" s="51">
        <v>2015</v>
      </c>
      <c r="E99" s="52">
        <v>1</v>
      </c>
      <c r="F99" s="52"/>
      <c r="G99" s="27" t="s">
        <v>797</v>
      </c>
      <c r="H99" s="28">
        <v>64</v>
      </c>
      <c r="I99" s="27" t="s">
        <v>158</v>
      </c>
      <c r="J99" s="28">
        <v>146</v>
      </c>
      <c r="K99" s="52">
        <v>2</v>
      </c>
      <c r="L99" s="113" t="s">
        <v>1063</v>
      </c>
      <c r="M99" s="29" t="s">
        <v>1064</v>
      </c>
      <c r="N99" s="30" t="s">
        <v>970</v>
      </c>
      <c r="O99" s="15"/>
      <c r="P99" s="16"/>
      <c r="Q99" s="16"/>
      <c r="R99" s="16"/>
      <c r="S99" s="31">
        <v>91</v>
      </c>
      <c r="T99" s="31">
        <v>68</v>
      </c>
      <c r="U99" s="31"/>
      <c r="V99" s="31"/>
      <c r="W99" s="31"/>
      <c r="X99" s="31"/>
      <c r="Y99" s="31"/>
      <c r="Z99" s="31">
        <v>0.86</v>
      </c>
      <c r="AA99" s="34" t="s">
        <v>1062</v>
      </c>
      <c r="AB99" s="32"/>
      <c r="AC99" s="22">
        <f t="shared" si="78"/>
        <v>58.24</v>
      </c>
      <c r="AD99" s="23">
        <f t="shared" si="79"/>
        <v>46.72</v>
      </c>
      <c r="AE99" s="23">
        <f t="shared" si="80"/>
        <v>5.759999999999998</v>
      </c>
      <c r="AF99" s="23">
        <f t="shared" si="81"/>
        <v>99.28</v>
      </c>
      <c r="AG99" s="57">
        <f t="shared" si="82"/>
        <v>0.91</v>
      </c>
      <c r="AH99" s="58">
        <f t="shared" si="83"/>
        <v>0.68</v>
      </c>
      <c r="AI99" s="58">
        <f t="shared" si="84"/>
        <v>0.55487804878048774</v>
      </c>
      <c r="AJ99" s="58">
        <f t="shared" si="85"/>
        <v>0.94516374714394524</v>
      </c>
      <c r="AK99" s="8">
        <f t="shared" si="86"/>
        <v>2.8437500000000004</v>
      </c>
      <c r="AL99" s="8">
        <f t="shared" si="87"/>
        <v>0.13235294117647053</v>
      </c>
      <c r="AM99" s="42">
        <f t="shared" si="67"/>
        <v>0.75009523809523815</v>
      </c>
    </row>
    <row r="100" spans="1:39" x14ac:dyDescent="0.45">
      <c r="A100" s="38">
        <v>97</v>
      </c>
      <c r="B100" s="25">
        <v>54</v>
      </c>
      <c r="C100" s="51" t="s">
        <v>83</v>
      </c>
      <c r="D100" s="51">
        <v>2015</v>
      </c>
      <c r="E100" s="52">
        <v>1</v>
      </c>
      <c r="F100" s="52"/>
      <c r="G100" s="27" t="s">
        <v>797</v>
      </c>
      <c r="H100" s="28">
        <v>64</v>
      </c>
      <c r="I100" s="27" t="s">
        <v>158</v>
      </c>
      <c r="J100" s="28">
        <v>146</v>
      </c>
      <c r="K100" s="52">
        <v>2</v>
      </c>
      <c r="L100" s="113" t="s">
        <v>1065</v>
      </c>
      <c r="M100" s="29" t="s">
        <v>1066</v>
      </c>
      <c r="N100" s="30" t="s">
        <v>970</v>
      </c>
      <c r="O100" s="15"/>
      <c r="P100" s="16"/>
      <c r="Q100" s="16"/>
      <c r="R100" s="16"/>
      <c r="S100" s="31">
        <v>89</v>
      </c>
      <c r="T100" s="31">
        <v>77</v>
      </c>
      <c r="U100" s="31"/>
      <c r="V100" s="31"/>
      <c r="W100" s="31"/>
      <c r="X100" s="31"/>
      <c r="Y100" s="31"/>
      <c r="Z100" s="31">
        <v>0.86</v>
      </c>
      <c r="AA100" s="34" t="s">
        <v>1067</v>
      </c>
      <c r="AB100" s="32"/>
      <c r="AC100" s="22">
        <f t="shared" si="78"/>
        <v>56.96</v>
      </c>
      <c r="AD100" s="23">
        <f t="shared" si="79"/>
        <v>33.58</v>
      </c>
      <c r="AE100" s="23">
        <f t="shared" si="80"/>
        <v>7.0399999999999991</v>
      </c>
      <c r="AF100" s="23">
        <f t="shared" si="81"/>
        <v>112.42</v>
      </c>
      <c r="AG100" s="57">
        <f t="shared" si="82"/>
        <v>0.89</v>
      </c>
      <c r="AH100" s="58">
        <f t="shared" si="83"/>
        <v>0.77</v>
      </c>
      <c r="AI100" s="58">
        <f t="shared" si="84"/>
        <v>0.62911420366688764</v>
      </c>
      <c r="AJ100" s="58">
        <f t="shared" si="85"/>
        <v>0.94106813996316752</v>
      </c>
      <c r="AK100" s="8">
        <f t="shared" si="86"/>
        <v>3.8695652173913047</v>
      </c>
      <c r="AL100" s="8">
        <f t="shared" si="87"/>
        <v>0.14285714285714285</v>
      </c>
      <c r="AM100" s="42">
        <f t="shared" si="67"/>
        <v>0.80657142857142849</v>
      </c>
    </row>
    <row r="101" spans="1:39" x14ac:dyDescent="0.45">
      <c r="A101" s="38">
        <v>98</v>
      </c>
      <c r="B101" s="25">
        <v>54</v>
      </c>
      <c r="C101" s="51" t="s">
        <v>83</v>
      </c>
      <c r="D101" s="51">
        <v>2015</v>
      </c>
      <c r="E101" s="52">
        <v>1</v>
      </c>
      <c r="F101" s="52"/>
      <c r="G101" s="27" t="s">
        <v>797</v>
      </c>
      <c r="H101" s="28">
        <v>64</v>
      </c>
      <c r="I101" s="27" t="s">
        <v>158</v>
      </c>
      <c r="J101" s="28">
        <v>146</v>
      </c>
      <c r="K101" s="52">
        <v>2</v>
      </c>
      <c r="L101" s="113" t="s">
        <v>1068</v>
      </c>
      <c r="M101" s="29" t="s">
        <v>1069</v>
      </c>
      <c r="N101" s="30" t="s">
        <v>970</v>
      </c>
      <c r="O101" s="15"/>
      <c r="P101" s="16"/>
      <c r="Q101" s="16"/>
      <c r="R101" s="16"/>
      <c r="S101" s="31">
        <v>89</v>
      </c>
      <c r="T101" s="31">
        <v>66</v>
      </c>
      <c r="U101" s="31"/>
      <c r="V101" s="31"/>
      <c r="W101" s="31"/>
      <c r="X101" s="31"/>
      <c r="Y101" s="31"/>
      <c r="Z101" s="31">
        <v>0.86</v>
      </c>
      <c r="AA101" s="34" t="s">
        <v>824</v>
      </c>
      <c r="AB101" s="32"/>
      <c r="AC101" s="22">
        <f t="shared" si="78"/>
        <v>56.96</v>
      </c>
      <c r="AD101" s="23">
        <f t="shared" si="79"/>
        <v>49.64</v>
      </c>
      <c r="AE101" s="23">
        <f t="shared" si="80"/>
        <v>7.0399999999999991</v>
      </c>
      <c r="AF101" s="23">
        <f t="shared" si="81"/>
        <v>96.36</v>
      </c>
      <c r="AG101" s="57">
        <f t="shared" si="82"/>
        <v>0.89</v>
      </c>
      <c r="AH101" s="58">
        <f t="shared" si="83"/>
        <v>0.66</v>
      </c>
      <c r="AI101" s="58">
        <f t="shared" si="84"/>
        <v>0.53433395872420264</v>
      </c>
      <c r="AJ101" s="58">
        <f t="shared" si="85"/>
        <v>0.93191489361702118</v>
      </c>
      <c r="AK101" s="8">
        <f t="shared" si="86"/>
        <v>2.6176470588235299</v>
      </c>
      <c r="AL101" s="8">
        <f t="shared" si="87"/>
        <v>0.16666666666666663</v>
      </c>
      <c r="AM101" s="42">
        <f t="shared" si="67"/>
        <v>0.73009523809523802</v>
      </c>
    </row>
    <row r="102" spans="1:39" x14ac:dyDescent="0.45">
      <c r="A102" s="38">
        <v>99</v>
      </c>
      <c r="B102" s="25">
        <v>55</v>
      </c>
      <c r="C102" s="2" t="s">
        <v>84</v>
      </c>
      <c r="D102" s="2">
        <v>2015</v>
      </c>
      <c r="E102" s="52">
        <v>1</v>
      </c>
      <c r="F102" s="52">
        <v>1</v>
      </c>
      <c r="G102" s="27" t="s">
        <v>449</v>
      </c>
      <c r="H102" s="28">
        <v>91</v>
      </c>
      <c r="I102" s="27" t="s">
        <v>478</v>
      </c>
      <c r="J102" s="28">
        <v>74</v>
      </c>
      <c r="K102" s="52">
        <v>1</v>
      </c>
      <c r="L102" s="17" t="s">
        <v>444</v>
      </c>
      <c r="M102" s="29">
        <v>65</v>
      </c>
      <c r="N102" s="30" t="s">
        <v>450</v>
      </c>
      <c r="O102" s="35"/>
      <c r="P102" s="36"/>
      <c r="Q102" s="36"/>
      <c r="R102" s="36"/>
      <c r="S102" s="31">
        <v>65.7</v>
      </c>
      <c r="T102" s="31">
        <v>93.2</v>
      </c>
      <c r="U102" s="31"/>
      <c r="V102" s="31"/>
      <c r="W102" s="31"/>
      <c r="X102" s="31"/>
      <c r="Y102" s="31"/>
      <c r="Z102" s="47">
        <v>0.86899999999999999</v>
      </c>
      <c r="AA102" s="34" t="s">
        <v>475</v>
      </c>
      <c r="AB102" s="32"/>
      <c r="AC102" s="22">
        <f t="shared" si="78"/>
        <v>59.786999999999999</v>
      </c>
      <c r="AD102" s="23">
        <f t="shared" si="79"/>
        <v>5.0319999999999965</v>
      </c>
      <c r="AE102" s="23">
        <f t="shared" si="80"/>
        <v>31.213000000000001</v>
      </c>
      <c r="AF102" s="23">
        <f t="shared" si="81"/>
        <v>68.968000000000004</v>
      </c>
      <c r="AG102" s="57">
        <f t="shared" si="82"/>
        <v>0.65700000000000003</v>
      </c>
      <c r="AH102" s="58">
        <f t="shared" si="83"/>
        <v>0.93200000000000005</v>
      </c>
      <c r="AI102" s="58">
        <f t="shared" si="84"/>
        <v>0.92236844135207285</v>
      </c>
      <c r="AJ102" s="58">
        <f t="shared" si="85"/>
        <v>0.68843393457841306</v>
      </c>
      <c r="AK102" s="8">
        <f t="shared" si="76"/>
        <v>9.6617647058823604</v>
      </c>
      <c r="AL102" s="8">
        <f t="shared" si="77"/>
        <v>0.36802575107296132</v>
      </c>
      <c r="AM102" s="42">
        <f t="shared" si="67"/>
        <v>0.78033333333333332</v>
      </c>
    </row>
    <row r="103" spans="1:39" x14ac:dyDescent="0.45">
      <c r="A103" s="38">
        <v>100</v>
      </c>
      <c r="B103" s="25">
        <v>55</v>
      </c>
      <c r="C103" s="2" t="s">
        <v>84</v>
      </c>
      <c r="D103" s="2">
        <v>2015</v>
      </c>
      <c r="E103" s="52">
        <v>3</v>
      </c>
      <c r="F103" s="52"/>
      <c r="G103" s="27" t="s">
        <v>449</v>
      </c>
      <c r="H103" s="28">
        <v>92</v>
      </c>
      <c r="I103" s="27" t="s">
        <v>1261</v>
      </c>
      <c r="J103" s="28">
        <v>16</v>
      </c>
      <c r="K103" s="52">
        <v>1</v>
      </c>
      <c r="L103" s="17" t="s">
        <v>444</v>
      </c>
      <c r="M103" s="29">
        <v>44</v>
      </c>
      <c r="N103" s="30" t="s">
        <v>450</v>
      </c>
      <c r="O103" s="35"/>
      <c r="P103" s="36"/>
      <c r="Q103" s="36"/>
      <c r="R103" s="36"/>
      <c r="S103" s="31">
        <v>90</v>
      </c>
      <c r="T103" s="31">
        <v>60</v>
      </c>
      <c r="U103" s="31"/>
      <c r="V103" s="31"/>
      <c r="W103" s="31"/>
      <c r="X103" s="31"/>
      <c r="Y103" s="31"/>
      <c r="Z103" s="47"/>
      <c r="AA103" s="34"/>
      <c r="AB103" s="32"/>
      <c r="AC103" s="22">
        <f t="shared" si="78"/>
        <v>82.8</v>
      </c>
      <c r="AD103" s="23">
        <f t="shared" si="79"/>
        <v>6.4</v>
      </c>
      <c r="AE103" s="23">
        <f t="shared" si="80"/>
        <v>9.2000000000000028</v>
      </c>
      <c r="AF103" s="23">
        <f t="shared" si="81"/>
        <v>9.6</v>
      </c>
      <c r="AG103" s="57">
        <f t="shared" si="82"/>
        <v>0.9</v>
      </c>
      <c r="AH103" s="58">
        <f t="shared" si="83"/>
        <v>0.6</v>
      </c>
      <c r="AI103" s="58">
        <f t="shared" si="84"/>
        <v>0.92825112107623309</v>
      </c>
      <c r="AJ103" s="58">
        <f t="shared" si="85"/>
        <v>0.51063829787234027</v>
      </c>
      <c r="AK103" s="8">
        <f t="shared" si="76"/>
        <v>2.25</v>
      </c>
      <c r="AL103" s="8">
        <f t="shared" si="77"/>
        <v>0.16666666666666663</v>
      </c>
      <c r="AM103" s="42">
        <f t="shared" si="67"/>
        <v>0.85555555555555551</v>
      </c>
    </row>
    <row r="104" spans="1:39" x14ac:dyDescent="0.45">
      <c r="A104" s="38">
        <v>101</v>
      </c>
      <c r="B104" s="25">
        <v>55</v>
      </c>
      <c r="C104" s="2" t="s">
        <v>84</v>
      </c>
      <c r="D104" s="2">
        <v>2015</v>
      </c>
      <c r="E104" s="52">
        <v>3</v>
      </c>
      <c r="F104" s="52">
        <v>1</v>
      </c>
      <c r="G104" s="27" t="s">
        <v>449</v>
      </c>
      <c r="H104" s="28">
        <v>92</v>
      </c>
      <c r="I104" s="27" t="s">
        <v>1261</v>
      </c>
      <c r="J104" s="28">
        <v>16</v>
      </c>
      <c r="K104" s="52">
        <v>1</v>
      </c>
      <c r="L104" s="17" t="s">
        <v>444</v>
      </c>
      <c r="M104" s="29">
        <v>65</v>
      </c>
      <c r="N104" s="30" t="s">
        <v>450</v>
      </c>
      <c r="O104" s="35"/>
      <c r="P104" s="36"/>
      <c r="Q104" s="36"/>
      <c r="R104" s="36"/>
      <c r="S104" s="31">
        <v>66</v>
      </c>
      <c r="T104" s="31">
        <v>93</v>
      </c>
      <c r="U104" s="31"/>
      <c r="V104" s="31"/>
      <c r="W104" s="31"/>
      <c r="X104" s="31"/>
      <c r="Y104" s="31"/>
      <c r="Z104" s="47"/>
      <c r="AA104" s="34"/>
      <c r="AB104" s="32"/>
      <c r="AC104" s="22">
        <f t="shared" si="78"/>
        <v>60.72</v>
      </c>
      <c r="AD104" s="23">
        <f t="shared" si="79"/>
        <v>1.1199999999999992</v>
      </c>
      <c r="AE104" s="23">
        <f t="shared" si="80"/>
        <v>31.28</v>
      </c>
      <c r="AF104" s="23">
        <f t="shared" si="81"/>
        <v>14.88</v>
      </c>
      <c r="AG104" s="57">
        <f t="shared" si="82"/>
        <v>0.66</v>
      </c>
      <c r="AH104" s="58">
        <f t="shared" si="83"/>
        <v>0.93</v>
      </c>
      <c r="AI104" s="58">
        <f t="shared" si="84"/>
        <v>0.98188874514877111</v>
      </c>
      <c r="AJ104" s="58">
        <f t="shared" si="85"/>
        <v>0.32235701906412478</v>
      </c>
      <c r="AK104" s="8">
        <f t="shared" si="76"/>
        <v>9.4285714285714359</v>
      </c>
      <c r="AL104" s="8">
        <f t="shared" si="77"/>
        <v>0.36559139784946232</v>
      </c>
      <c r="AM104" s="42">
        <f t="shared" si="67"/>
        <v>0.7</v>
      </c>
    </row>
    <row r="105" spans="1:39" x14ac:dyDescent="0.45">
      <c r="A105" s="38">
        <v>102</v>
      </c>
      <c r="B105" s="25">
        <v>57</v>
      </c>
      <c r="C105" s="2" t="s">
        <v>85</v>
      </c>
      <c r="D105" s="2" t="s">
        <v>86</v>
      </c>
      <c r="E105" s="52">
        <v>3</v>
      </c>
      <c r="F105" s="52">
        <v>1</v>
      </c>
      <c r="G105" s="27" t="s">
        <v>487</v>
      </c>
      <c r="H105" s="28">
        <v>140</v>
      </c>
      <c r="I105" s="27" t="s">
        <v>495</v>
      </c>
      <c r="J105" s="28">
        <v>77</v>
      </c>
      <c r="K105" s="52">
        <v>1</v>
      </c>
      <c r="L105" s="17" t="s">
        <v>186</v>
      </c>
      <c r="M105" s="29">
        <v>50.35</v>
      </c>
      <c r="N105" s="30" t="s">
        <v>280</v>
      </c>
      <c r="O105" s="35"/>
      <c r="P105" s="36"/>
      <c r="Q105" s="36"/>
      <c r="R105" s="36"/>
      <c r="S105" s="31">
        <v>77.900000000000006</v>
      </c>
      <c r="T105" s="31">
        <v>61</v>
      </c>
      <c r="U105" s="31"/>
      <c r="V105" s="31"/>
      <c r="W105" s="31"/>
      <c r="X105" s="31"/>
      <c r="Y105" s="31"/>
      <c r="Z105" s="47">
        <v>0.72</v>
      </c>
      <c r="AA105" s="34" t="s">
        <v>488</v>
      </c>
      <c r="AB105" s="32"/>
      <c r="AC105" s="22">
        <f t="shared" si="78"/>
        <v>109.06</v>
      </c>
      <c r="AD105" s="23">
        <f t="shared" si="79"/>
        <v>30.03</v>
      </c>
      <c r="AE105" s="23">
        <f t="shared" si="80"/>
        <v>30.939999999999998</v>
      </c>
      <c r="AF105" s="23">
        <f t="shared" si="81"/>
        <v>46.97</v>
      </c>
      <c r="AG105" s="57">
        <f t="shared" si="82"/>
        <v>0.77900000000000003</v>
      </c>
      <c r="AH105" s="58">
        <f t="shared" si="83"/>
        <v>0.61</v>
      </c>
      <c r="AI105" s="58">
        <f t="shared" si="84"/>
        <v>0.78409662808253644</v>
      </c>
      <c r="AJ105" s="58">
        <f t="shared" si="85"/>
        <v>0.60287511230907453</v>
      </c>
      <c r="AK105" s="8">
        <f t="shared" si="76"/>
        <v>1.9974358974358974</v>
      </c>
      <c r="AL105" s="8">
        <f t="shared" si="77"/>
        <v>0.36229508196721311</v>
      </c>
      <c r="AM105" s="42">
        <f t="shared" si="67"/>
        <v>0.71903225806451609</v>
      </c>
    </row>
    <row r="106" spans="1:39" x14ac:dyDescent="0.45">
      <c r="A106" s="38">
        <v>103</v>
      </c>
      <c r="B106" s="25">
        <v>57</v>
      </c>
      <c r="C106" s="2" t="s">
        <v>85</v>
      </c>
      <c r="D106" s="2" t="s">
        <v>86</v>
      </c>
      <c r="E106" s="52">
        <v>3</v>
      </c>
      <c r="F106" s="52">
        <v>3</v>
      </c>
      <c r="G106" s="27" t="s">
        <v>487</v>
      </c>
      <c r="H106" s="28">
        <v>140</v>
      </c>
      <c r="I106" s="27" t="s">
        <v>492</v>
      </c>
      <c r="J106" s="28">
        <v>17</v>
      </c>
      <c r="K106" s="52">
        <v>1</v>
      </c>
      <c r="L106" s="17" t="s">
        <v>186</v>
      </c>
      <c r="M106" s="29">
        <v>47.25</v>
      </c>
      <c r="N106" s="30" t="s">
        <v>280</v>
      </c>
      <c r="O106" s="35"/>
      <c r="P106" s="36"/>
      <c r="Q106" s="36"/>
      <c r="R106" s="36"/>
      <c r="S106" s="31">
        <v>81.400000000000006</v>
      </c>
      <c r="T106" s="31">
        <v>76.5</v>
      </c>
      <c r="U106" s="31"/>
      <c r="V106" s="31"/>
      <c r="W106" s="31"/>
      <c r="X106" s="31"/>
      <c r="Y106" s="31"/>
      <c r="Z106" s="47">
        <v>0.81</v>
      </c>
      <c r="AA106" s="34" t="s">
        <v>496</v>
      </c>
      <c r="AB106" s="32"/>
      <c r="AC106" s="22">
        <f t="shared" si="78"/>
        <v>113.96</v>
      </c>
      <c r="AD106" s="23">
        <f t="shared" si="79"/>
        <v>3.9949999999999992</v>
      </c>
      <c r="AE106" s="23">
        <f t="shared" si="80"/>
        <v>26.040000000000006</v>
      </c>
      <c r="AF106" s="23">
        <f t="shared" si="81"/>
        <v>13.005000000000001</v>
      </c>
      <c r="AG106" s="57">
        <f t="shared" ref="AG106:AG114" si="88">AC106/(AC106+AE106)</f>
        <v>0.81399999999999995</v>
      </c>
      <c r="AH106" s="58">
        <f t="shared" ref="AH106:AH114" si="89">AF106/(AD106+AF106)</f>
        <v>0.76500000000000001</v>
      </c>
      <c r="AI106" s="58">
        <f t="shared" ref="AI106:AI114" si="90">AC106/(AC106+AD106)</f>
        <v>0.96613115171039798</v>
      </c>
      <c r="AJ106" s="58">
        <f t="shared" ref="AJ106:AJ114" si="91">AF106/(AE106+AF106)</f>
        <v>0.33307721859393002</v>
      </c>
      <c r="AK106" s="8">
        <f t="shared" si="76"/>
        <v>3.4638297872340424</v>
      </c>
      <c r="AL106" s="8">
        <f t="shared" si="77"/>
        <v>0.24313725490196086</v>
      </c>
      <c r="AM106" s="42">
        <f t="shared" si="67"/>
        <v>0.80869426751592355</v>
      </c>
    </row>
    <row r="107" spans="1:39" x14ac:dyDescent="0.45">
      <c r="A107" s="38">
        <v>104</v>
      </c>
      <c r="B107" s="25">
        <v>57</v>
      </c>
      <c r="C107" s="2" t="s">
        <v>85</v>
      </c>
      <c r="D107" s="2" t="s">
        <v>86</v>
      </c>
      <c r="E107" s="52">
        <v>3</v>
      </c>
      <c r="F107" s="52">
        <v>2</v>
      </c>
      <c r="G107" s="27" t="s">
        <v>487</v>
      </c>
      <c r="H107" s="28">
        <v>140</v>
      </c>
      <c r="I107" s="27" t="s">
        <v>493</v>
      </c>
      <c r="J107" s="28">
        <v>24</v>
      </c>
      <c r="K107" s="52">
        <v>1</v>
      </c>
      <c r="L107" s="17" t="s">
        <v>186</v>
      </c>
      <c r="M107" s="29">
        <v>59.05</v>
      </c>
      <c r="N107" s="30" t="s">
        <v>280</v>
      </c>
      <c r="O107" s="35"/>
      <c r="P107" s="36"/>
      <c r="Q107" s="36"/>
      <c r="R107" s="36"/>
      <c r="S107" s="31">
        <v>65.7</v>
      </c>
      <c r="T107" s="31">
        <v>70.8</v>
      </c>
      <c r="U107" s="31"/>
      <c r="V107" s="31"/>
      <c r="W107" s="31"/>
      <c r="X107" s="31"/>
      <c r="Y107" s="31"/>
      <c r="Z107" s="47">
        <v>0.66400000000000003</v>
      </c>
      <c r="AA107" s="34" t="s">
        <v>497</v>
      </c>
      <c r="AB107" s="32"/>
      <c r="AC107" s="22">
        <f t="shared" si="78"/>
        <v>91.98</v>
      </c>
      <c r="AD107" s="23">
        <f t="shared" si="79"/>
        <v>7.0080000000000027</v>
      </c>
      <c r="AE107" s="23">
        <f t="shared" si="80"/>
        <v>48.019999999999996</v>
      </c>
      <c r="AF107" s="23">
        <f t="shared" si="81"/>
        <v>16.991999999999997</v>
      </c>
      <c r="AG107" s="57">
        <f t="shared" si="88"/>
        <v>0.65700000000000003</v>
      </c>
      <c r="AH107" s="58">
        <f t="shared" si="89"/>
        <v>0.70799999999999985</v>
      </c>
      <c r="AI107" s="58">
        <f t="shared" si="90"/>
        <v>0.92920353982300885</v>
      </c>
      <c r="AJ107" s="58">
        <f t="shared" si="91"/>
        <v>0.26136713222174363</v>
      </c>
      <c r="AK107" s="8">
        <f t="shared" ref="AK107:AK114" si="92">AG107/(1-AH107)</f>
        <v>2.2499999999999991</v>
      </c>
      <c r="AL107" s="8">
        <f t="shared" ref="AL107:AL114" si="93">(1-AG107)/AH107</f>
        <v>0.48446327683615825</v>
      </c>
      <c r="AM107" s="42">
        <f t="shared" si="67"/>
        <v>0.66446341463414649</v>
      </c>
    </row>
    <row r="108" spans="1:39" x14ac:dyDescent="0.45">
      <c r="A108" s="38">
        <v>105</v>
      </c>
      <c r="B108" s="25">
        <v>57</v>
      </c>
      <c r="C108" s="2" t="s">
        <v>85</v>
      </c>
      <c r="D108" s="2" t="s">
        <v>86</v>
      </c>
      <c r="E108" s="52">
        <v>3</v>
      </c>
      <c r="F108" s="52">
        <v>5</v>
      </c>
      <c r="G108" s="27" t="s">
        <v>487</v>
      </c>
      <c r="H108" s="28">
        <v>140</v>
      </c>
      <c r="I108" s="27" t="s">
        <v>494</v>
      </c>
      <c r="J108" s="28">
        <v>18</v>
      </c>
      <c r="K108" s="52">
        <v>1</v>
      </c>
      <c r="L108" s="17" t="s">
        <v>186</v>
      </c>
      <c r="M108" s="29">
        <v>49.85</v>
      </c>
      <c r="N108" s="30" t="s">
        <v>280</v>
      </c>
      <c r="O108" s="35"/>
      <c r="P108" s="36"/>
      <c r="Q108" s="36"/>
      <c r="R108" s="36"/>
      <c r="S108" s="31">
        <v>78.599999999999994</v>
      </c>
      <c r="T108" s="31">
        <v>66.7</v>
      </c>
      <c r="U108" s="31"/>
      <c r="V108" s="31"/>
      <c r="W108" s="31"/>
      <c r="X108" s="31"/>
      <c r="Y108" s="31"/>
      <c r="Z108" s="47">
        <v>0.73299999999999998</v>
      </c>
      <c r="AA108" s="34" t="s">
        <v>498</v>
      </c>
      <c r="AB108" s="32"/>
      <c r="AC108" s="22">
        <f t="shared" si="78"/>
        <v>110.04</v>
      </c>
      <c r="AD108" s="23">
        <f t="shared" si="79"/>
        <v>5.993999999999998</v>
      </c>
      <c r="AE108" s="23">
        <f t="shared" si="80"/>
        <v>29.959999999999994</v>
      </c>
      <c r="AF108" s="23">
        <f t="shared" si="81"/>
        <v>12.006000000000002</v>
      </c>
      <c r="AG108" s="57">
        <f t="shared" si="88"/>
        <v>0.78600000000000003</v>
      </c>
      <c r="AH108" s="58">
        <f t="shared" si="89"/>
        <v>0.66700000000000015</v>
      </c>
      <c r="AI108" s="58">
        <f t="shared" si="90"/>
        <v>0.94834272713170276</v>
      </c>
      <c r="AJ108" s="58">
        <f t="shared" si="91"/>
        <v>0.28608873850259742</v>
      </c>
      <c r="AK108" s="8">
        <f t="shared" si="92"/>
        <v>2.3603603603603616</v>
      </c>
      <c r="AL108" s="8">
        <f t="shared" si="93"/>
        <v>0.32083958020989495</v>
      </c>
      <c r="AM108" s="42">
        <f t="shared" si="67"/>
        <v>0.77244303797468361</v>
      </c>
    </row>
    <row r="109" spans="1:39" x14ac:dyDescent="0.45">
      <c r="A109" s="38">
        <v>106</v>
      </c>
      <c r="B109" s="25">
        <v>58</v>
      </c>
      <c r="C109" s="2" t="s">
        <v>87</v>
      </c>
      <c r="D109" s="2" t="s">
        <v>88</v>
      </c>
      <c r="E109" s="52">
        <v>2</v>
      </c>
      <c r="F109" s="52">
        <v>1</v>
      </c>
      <c r="G109" s="27" t="s">
        <v>487</v>
      </c>
      <c r="H109" s="28">
        <v>49</v>
      </c>
      <c r="I109" s="27" t="s">
        <v>508</v>
      </c>
      <c r="J109" s="28">
        <v>49</v>
      </c>
      <c r="K109" s="52">
        <v>1</v>
      </c>
      <c r="L109" s="17" t="s">
        <v>186</v>
      </c>
      <c r="M109" s="29">
        <v>86.85</v>
      </c>
      <c r="N109" s="30" t="s">
        <v>280</v>
      </c>
      <c r="O109" s="35"/>
      <c r="P109" s="36"/>
      <c r="Q109" s="36"/>
      <c r="R109" s="36"/>
      <c r="S109" s="31">
        <v>40.799999999999997</v>
      </c>
      <c r="T109" s="31">
        <v>63.3</v>
      </c>
      <c r="U109" s="31"/>
      <c r="V109" s="31"/>
      <c r="W109" s="31"/>
      <c r="X109" s="31"/>
      <c r="Y109" s="31"/>
      <c r="Z109" s="31">
        <v>0.44900000000000001</v>
      </c>
      <c r="AA109" s="34"/>
      <c r="AB109" s="32"/>
      <c r="AC109" s="22">
        <f t="shared" si="78"/>
        <v>19.991999999999997</v>
      </c>
      <c r="AD109" s="23">
        <f t="shared" si="79"/>
        <v>17.983000000000001</v>
      </c>
      <c r="AE109" s="23">
        <f t="shared" si="80"/>
        <v>29.008000000000003</v>
      </c>
      <c r="AF109" s="23">
        <f t="shared" si="81"/>
        <v>31.016999999999999</v>
      </c>
      <c r="AG109" s="57">
        <f t="shared" si="88"/>
        <v>0.40799999999999992</v>
      </c>
      <c r="AH109" s="58">
        <f t="shared" si="89"/>
        <v>0.63300000000000001</v>
      </c>
      <c r="AI109" s="58">
        <f t="shared" si="90"/>
        <v>0.52645161290322584</v>
      </c>
      <c r="AJ109" s="58">
        <f t="shared" si="91"/>
        <v>0.516734693877551</v>
      </c>
      <c r="AK109" s="8">
        <f t="shared" si="92"/>
        <v>1.1117166212534058</v>
      </c>
      <c r="AL109" s="8">
        <f t="shared" si="93"/>
        <v>0.93522906793048988</v>
      </c>
      <c r="AM109" s="42">
        <f t="shared" si="67"/>
        <v>0.52049999999999996</v>
      </c>
    </row>
    <row r="110" spans="1:39" x14ac:dyDescent="0.45">
      <c r="A110" s="38">
        <v>107</v>
      </c>
      <c r="B110" s="25">
        <v>58</v>
      </c>
      <c r="C110" s="2" t="s">
        <v>87</v>
      </c>
      <c r="D110" s="2" t="s">
        <v>88</v>
      </c>
      <c r="E110" s="52">
        <v>5</v>
      </c>
      <c r="F110" s="52">
        <v>1</v>
      </c>
      <c r="G110" s="27" t="s">
        <v>487</v>
      </c>
      <c r="H110" s="28">
        <v>49</v>
      </c>
      <c r="I110" s="27" t="s">
        <v>509</v>
      </c>
      <c r="J110" s="28">
        <v>50</v>
      </c>
      <c r="K110" s="52">
        <v>1</v>
      </c>
      <c r="L110" s="17" t="s">
        <v>186</v>
      </c>
      <c r="M110" s="29">
        <v>51.6</v>
      </c>
      <c r="N110" s="30" t="s">
        <v>280</v>
      </c>
      <c r="O110" s="35"/>
      <c r="P110" s="36"/>
      <c r="Q110" s="36"/>
      <c r="R110" s="36"/>
      <c r="S110" s="31">
        <v>87.8</v>
      </c>
      <c r="T110" s="31">
        <v>62</v>
      </c>
      <c r="U110" s="31"/>
      <c r="V110" s="31"/>
      <c r="W110" s="31"/>
      <c r="X110" s="31"/>
      <c r="Y110" s="31"/>
      <c r="Z110" s="47">
        <v>0.80400000000000005</v>
      </c>
      <c r="AA110" s="34"/>
      <c r="AB110" s="32"/>
      <c r="AC110" s="22">
        <f t="shared" si="78"/>
        <v>43.021999999999998</v>
      </c>
      <c r="AD110" s="23">
        <f t="shared" si="79"/>
        <v>19</v>
      </c>
      <c r="AE110" s="23">
        <f t="shared" si="80"/>
        <v>5.9780000000000015</v>
      </c>
      <c r="AF110" s="23">
        <f t="shared" si="81"/>
        <v>31</v>
      </c>
      <c r="AG110" s="57">
        <f t="shared" si="88"/>
        <v>0.878</v>
      </c>
      <c r="AH110" s="58">
        <f t="shared" si="89"/>
        <v>0.62</v>
      </c>
      <c r="AI110" s="58">
        <f t="shared" si="90"/>
        <v>0.69365708941988324</v>
      </c>
      <c r="AJ110" s="58">
        <f t="shared" si="91"/>
        <v>0.83833630807507165</v>
      </c>
      <c r="AK110" s="8">
        <f t="shared" si="92"/>
        <v>2.3105263157894735</v>
      </c>
      <c r="AL110" s="8">
        <f t="shared" si="93"/>
        <v>0.1967741935483871</v>
      </c>
      <c r="AM110" s="42">
        <f t="shared" si="67"/>
        <v>0.74769696969696964</v>
      </c>
    </row>
    <row r="111" spans="1:39" x14ac:dyDescent="0.45">
      <c r="A111" s="38">
        <v>108</v>
      </c>
      <c r="B111" s="25">
        <v>58</v>
      </c>
      <c r="C111" s="2" t="s">
        <v>87</v>
      </c>
      <c r="D111" s="2" t="s">
        <v>88</v>
      </c>
      <c r="E111" s="52">
        <v>3</v>
      </c>
      <c r="F111" s="52">
        <v>1</v>
      </c>
      <c r="G111" s="27" t="s">
        <v>487</v>
      </c>
      <c r="H111" s="28">
        <v>49</v>
      </c>
      <c r="I111" s="27" t="s">
        <v>511</v>
      </c>
      <c r="J111" s="28">
        <v>50</v>
      </c>
      <c r="K111" s="52">
        <v>1</v>
      </c>
      <c r="L111" s="17" t="s">
        <v>186</v>
      </c>
      <c r="M111" s="29">
        <v>50</v>
      </c>
      <c r="N111" s="30" t="s">
        <v>280</v>
      </c>
      <c r="O111" s="35"/>
      <c r="P111" s="36"/>
      <c r="Q111" s="36"/>
      <c r="R111" s="36"/>
      <c r="S111" s="31">
        <v>91.8</v>
      </c>
      <c r="T111" s="31">
        <v>66</v>
      </c>
      <c r="U111" s="31"/>
      <c r="V111" s="31"/>
      <c r="W111" s="31"/>
      <c r="X111" s="31"/>
      <c r="Y111" s="31"/>
      <c r="Z111" s="47">
        <v>0.82</v>
      </c>
      <c r="AA111" s="34"/>
      <c r="AB111" s="32"/>
      <c r="AC111" s="22">
        <f t="shared" si="78"/>
        <v>44.981999999999999</v>
      </c>
      <c r="AD111" s="23">
        <f t="shared" si="79"/>
        <v>17</v>
      </c>
      <c r="AE111" s="23">
        <f t="shared" si="80"/>
        <v>4.0180000000000007</v>
      </c>
      <c r="AF111" s="23">
        <f t="shared" si="81"/>
        <v>33</v>
      </c>
      <c r="AG111" s="57">
        <f t="shared" si="88"/>
        <v>0.91800000000000004</v>
      </c>
      <c r="AH111" s="58">
        <f t="shared" si="89"/>
        <v>0.66</v>
      </c>
      <c r="AI111" s="58">
        <f t="shared" si="90"/>
        <v>0.72572682391662091</v>
      </c>
      <c r="AJ111" s="58">
        <f t="shared" si="91"/>
        <v>0.89145820951969312</v>
      </c>
      <c r="AK111" s="8">
        <f t="shared" si="92"/>
        <v>2.7</v>
      </c>
      <c r="AL111" s="8">
        <f t="shared" si="93"/>
        <v>0.12424242424242418</v>
      </c>
      <c r="AM111" s="42">
        <f t="shared" si="67"/>
        <v>0.78769696969696967</v>
      </c>
    </row>
    <row r="112" spans="1:39" x14ac:dyDescent="0.45">
      <c r="A112" s="38">
        <v>109</v>
      </c>
      <c r="B112" s="25">
        <v>58</v>
      </c>
      <c r="C112" s="2" t="s">
        <v>87</v>
      </c>
      <c r="D112" s="2" t="s">
        <v>88</v>
      </c>
      <c r="E112" s="52">
        <v>3</v>
      </c>
      <c r="F112" s="52">
        <v>3</v>
      </c>
      <c r="G112" s="27" t="s">
        <v>487</v>
      </c>
      <c r="H112" s="28">
        <v>49</v>
      </c>
      <c r="I112" s="27" t="s">
        <v>492</v>
      </c>
      <c r="J112" s="28">
        <v>17</v>
      </c>
      <c r="K112" s="52">
        <v>1</v>
      </c>
      <c r="L112" s="17" t="s">
        <v>186</v>
      </c>
      <c r="M112" s="29">
        <v>48.5</v>
      </c>
      <c r="N112" s="30" t="s">
        <v>280</v>
      </c>
      <c r="O112" s="35"/>
      <c r="P112" s="36"/>
      <c r="Q112" s="36"/>
      <c r="R112" s="36"/>
      <c r="S112" s="31">
        <v>93.9</v>
      </c>
      <c r="T112" s="31">
        <v>64.7</v>
      </c>
      <c r="U112" s="31"/>
      <c r="V112" s="31"/>
      <c r="W112" s="31"/>
      <c r="X112" s="31"/>
      <c r="Y112" s="31"/>
      <c r="Z112" s="47">
        <v>0.79900000000000004</v>
      </c>
      <c r="AA112" s="34"/>
      <c r="AB112" s="32"/>
      <c r="AC112" s="22">
        <f t="shared" si="78"/>
        <v>46.011000000000003</v>
      </c>
      <c r="AD112" s="23">
        <f t="shared" si="79"/>
        <v>6.0009999999999994</v>
      </c>
      <c r="AE112" s="23">
        <f t="shared" si="80"/>
        <v>2.9889999999999972</v>
      </c>
      <c r="AF112" s="23">
        <f t="shared" si="81"/>
        <v>10.999000000000001</v>
      </c>
      <c r="AG112" s="57">
        <f t="shared" si="88"/>
        <v>0.93900000000000006</v>
      </c>
      <c r="AH112" s="58">
        <f t="shared" si="89"/>
        <v>0.64700000000000002</v>
      </c>
      <c r="AI112" s="58">
        <f t="shared" si="90"/>
        <v>0.88462277935860956</v>
      </c>
      <c r="AJ112" s="58">
        <f t="shared" si="91"/>
        <v>0.78631684300829296</v>
      </c>
      <c r="AK112" s="8">
        <f t="shared" si="92"/>
        <v>2.6600566572237963</v>
      </c>
      <c r="AL112" s="8">
        <f t="shared" si="93"/>
        <v>9.4281298299845356E-2</v>
      </c>
      <c r="AM112" s="42">
        <f t="shared" si="67"/>
        <v>0.86378787878787888</v>
      </c>
    </row>
    <row r="113" spans="1:39" x14ac:dyDescent="0.45">
      <c r="A113" s="38">
        <v>110</v>
      </c>
      <c r="B113" s="25">
        <v>58</v>
      </c>
      <c r="C113" s="2" t="s">
        <v>87</v>
      </c>
      <c r="D113" s="2" t="s">
        <v>88</v>
      </c>
      <c r="E113" s="52">
        <v>3</v>
      </c>
      <c r="F113" s="52">
        <v>5</v>
      </c>
      <c r="G113" s="27" t="s">
        <v>487</v>
      </c>
      <c r="H113" s="28">
        <v>49</v>
      </c>
      <c r="I113" s="27" t="s">
        <v>494</v>
      </c>
      <c r="J113" s="28">
        <v>16</v>
      </c>
      <c r="K113" s="52">
        <v>1</v>
      </c>
      <c r="L113" s="17" t="s">
        <v>186</v>
      </c>
      <c r="M113" s="29">
        <v>60.4</v>
      </c>
      <c r="N113" s="30" t="s">
        <v>280</v>
      </c>
      <c r="O113" s="35"/>
      <c r="P113" s="36"/>
      <c r="Q113" s="36"/>
      <c r="R113" s="36"/>
      <c r="S113" s="31">
        <v>71.400000000000006</v>
      </c>
      <c r="T113" s="31">
        <v>81.3</v>
      </c>
      <c r="U113" s="31"/>
      <c r="V113" s="31"/>
      <c r="W113" s="31"/>
      <c r="X113" s="31"/>
      <c r="Y113" s="31"/>
      <c r="Z113" s="47">
        <v>0.83299999999999996</v>
      </c>
      <c r="AA113" s="34"/>
      <c r="AB113" s="32"/>
      <c r="AC113" s="22">
        <f t="shared" si="78"/>
        <v>34.986000000000004</v>
      </c>
      <c r="AD113" s="23">
        <f t="shared" si="79"/>
        <v>2.9920000000000009</v>
      </c>
      <c r="AE113" s="23">
        <f t="shared" si="80"/>
        <v>14.013999999999996</v>
      </c>
      <c r="AF113" s="23">
        <f t="shared" si="81"/>
        <v>13.007999999999999</v>
      </c>
      <c r="AG113" s="57">
        <f t="shared" si="88"/>
        <v>0.71400000000000008</v>
      </c>
      <c r="AH113" s="58">
        <f t="shared" si="89"/>
        <v>0.81299999999999994</v>
      </c>
      <c r="AI113" s="58">
        <f t="shared" si="90"/>
        <v>0.9212175470008952</v>
      </c>
      <c r="AJ113" s="58">
        <f t="shared" si="91"/>
        <v>0.48138553771001413</v>
      </c>
      <c r="AK113" s="8">
        <f t="shared" si="92"/>
        <v>3.8181818181818175</v>
      </c>
      <c r="AL113" s="8">
        <f t="shared" si="93"/>
        <v>0.35178351783517831</v>
      </c>
      <c r="AM113" s="42">
        <f t="shared" si="67"/>
        <v>0.73836923076923078</v>
      </c>
    </row>
    <row r="114" spans="1:39" x14ac:dyDescent="0.45">
      <c r="A114" s="38">
        <v>111</v>
      </c>
      <c r="B114" s="25">
        <v>58</v>
      </c>
      <c r="C114" s="2" t="s">
        <v>87</v>
      </c>
      <c r="D114" s="2" t="s">
        <v>88</v>
      </c>
      <c r="E114" s="52">
        <v>3</v>
      </c>
      <c r="F114" s="52">
        <v>2</v>
      </c>
      <c r="G114" s="27" t="s">
        <v>487</v>
      </c>
      <c r="H114" s="28">
        <v>49</v>
      </c>
      <c r="I114" s="27" t="s">
        <v>493</v>
      </c>
      <c r="J114" s="28">
        <v>17</v>
      </c>
      <c r="K114" s="52">
        <v>1</v>
      </c>
      <c r="L114" s="17" t="s">
        <v>186</v>
      </c>
      <c r="M114" s="29">
        <v>50</v>
      </c>
      <c r="N114" s="30" t="s">
        <v>280</v>
      </c>
      <c r="O114" s="35"/>
      <c r="P114" s="36"/>
      <c r="Q114" s="36"/>
      <c r="R114" s="36"/>
      <c r="S114" s="31">
        <v>91.8</v>
      </c>
      <c r="T114" s="31">
        <v>76.5</v>
      </c>
      <c r="U114" s="31"/>
      <c r="V114" s="31"/>
      <c r="W114" s="31"/>
      <c r="X114" s="31"/>
      <c r="Y114" s="31"/>
      <c r="Z114" s="47">
        <v>0.83</v>
      </c>
      <c r="AA114" s="34"/>
      <c r="AB114" s="32"/>
      <c r="AC114" s="22">
        <f t="shared" si="78"/>
        <v>44.981999999999999</v>
      </c>
      <c r="AD114" s="23">
        <f t="shared" si="79"/>
        <v>3.9949999999999992</v>
      </c>
      <c r="AE114" s="23">
        <f t="shared" si="80"/>
        <v>4.0180000000000007</v>
      </c>
      <c r="AF114" s="23">
        <f t="shared" si="81"/>
        <v>13.005000000000001</v>
      </c>
      <c r="AG114" s="57">
        <f t="shared" si="88"/>
        <v>0.91800000000000004</v>
      </c>
      <c r="AH114" s="58">
        <f t="shared" si="89"/>
        <v>0.76500000000000001</v>
      </c>
      <c r="AI114" s="58">
        <f t="shared" si="90"/>
        <v>0.91843110031239161</v>
      </c>
      <c r="AJ114" s="58">
        <f t="shared" si="91"/>
        <v>0.76396639840216163</v>
      </c>
      <c r="AK114" s="8">
        <f t="shared" si="92"/>
        <v>3.9063829787234048</v>
      </c>
      <c r="AL114" s="8">
        <f t="shared" si="93"/>
        <v>0.10718954248366008</v>
      </c>
      <c r="AM114" s="42">
        <f t="shared" si="67"/>
        <v>0.87859090909090909</v>
      </c>
    </row>
    <row r="115" spans="1:39" x14ac:dyDescent="0.45">
      <c r="A115" s="38">
        <v>112</v>
      </c>
      <c r="B115" s="25">
        <v>59</v>
      </c>
      <c r="C115" s="51" t="s">
        <v>89</v>
      </c>
      <c r="D115" s="51">
        <v>2015</v>
      </c>
      <c r="E115" s="52">
        <v>3</v>
      </c>
      <c r="F115" s="52"/>
      <c r="G115" s="27" t="s">
        <v>524</v>
      </c>
      <c r="H115" s="28">
        <v>37</v>
      </c>
      <c r="I115" s="27" t="s">
        <v>172</v>
      </c>
      <c r="J115" s="28">
        <v>23</v>
      </c>
      <c r="K115" s="52">
        <v>1</v>
      </c>
      <c r="L115" s="17" t="s">
        <v>1266</v>
      </c>
      <c r="M115" s="29" t="s">
        <v>525</v>
      </c>
      <c r="N115" s="30"/>
      <c r="O115" s="35"/>
      <c r="P115" s="36"/>
      <c r="Q115" s="36"/>
      <c r="R115" s="36"/>
      <c r="S115" s="31"/>
      <c r="T115" s="31"/>
      <c r="U115" s="31"/>
      <c r="V115" s="31"/>
      <c r="W115" s="31"/>
      <c r="X115" s="31"/>
      <c r="Y115" s="31"/>
      <c r="Z115" s="47">
        <v>0.79400000000000004</v>
      </c>
      <c r="AA115" s="34"/>
      <c r="AB115" s="32"/>
      <c r="AC115" s="22"/>
      <c r="AD115" s="23"/>
      <c r="AE115" s="23"/>
      <c r="AF115" s="23"/>
      <c r="AG115" s="57"/>
      <c r="AH115" s="58"/>
      <c r="AI115" s="58"/>
      <c r="AJ115" s="58"/>
      <c r="AK115" s="8"/>
      <c r="AL115" s="8"/>
      <c r="AM115" s="42"/>
    </row>
    <row r="116" spans="1:39" x14ac:dyDescent="0.45">
      <c r="A116" s="38">
        <v>113</v>
      </c>
      <c r="B116" s="25">
        <v>60</v>
      </c>
      <c r="C116" s="2" t="s">
        <v>90</v>
      </c>
      <c r="D116" s="2">
        <v>2014</v>
      </c>
      <c r="E116" s="52">
        <v>4</v>
      </c>
      <c r="F116" s="52">
        <v>1</v>
      </c>
      <c r="G116" s="27" t="s">
        <v>487</v>
      </c>
      <c r="H116" s="28">
        <v>631</v>
      </c>
      <c r="I116" s="27" t="s">
        <v>537</v>
      </c>
      <c r="J116" s="28">
        <v>251</v>
      </c>
      <c r="K116" s="52">
        <v>1</v>
      </c>
      <c r="L116" s="17" t="s">
        <v>186</v>
      </c>
      <c r="M116" s="29">
        <v>52</v>
      </c>
      <c r="N116" s="30" t="s">
        <v>280</v>
      </c>
      <c r="O116" s="35"/>
      <c r="P116" s="36"/>
      <c r="Q116" s="36"/>
      <c r="R116" s="36"/>
      <c r="S116" s="31">
        <v>86</v>
      </c>
      <c r="T116" s="31">
        <v>61</v>
      </c>
      <c r="U116" s="31">
        <v>85</v>
      </c>
      <c r="V116" s="31">
        <v>64</v>
      </c>
      <c r="W116" s="31"/>
      <c r="X116" s="31"/>
      <c r="Y116" s="31"/>
      <c r="Z116" s="47">
        <v>0.83</v>
      </c>
      <c r="AA116" s="34" t="s">
        <v>539</v>
      </c>
      <c r="AB116" s="32"/>
      <c r="AC116" s="22">
        <f>H116*S116/100</f>
        <v>542.66</v>
      </c>
      <c r="AD116" s="23">
        <f>J116-AF116</f>
        <v>97.889999999999986</v>
      </c>
      <c r="AE116" s="23">
        <f>H116-AC116</f>
        <v>88.340000000000032</v>
      </c>
      <c r="AF116" s="23">
        <f>J116*T116/100</f>
        <v>153.11000000000001</v>
      </c>
      <c r="AG116" s="57">
        <f t="shared" ref="AG116" si="94">AC116/(AC116+AE116)</f>
        <v>0.86</v>
      </c>
      <c r="AH116" s="58">
        <f t="shared" ref="AH116" si="95">AF116/(AD116+AF116)</f>
        <v>0.6100000000000001</v>
      </c>
      <c r="AI116" s="58">
        <f t="shared" ref="AI116" si="96">AC116/(AC116+AD116)</f>
        <v>0.84717820622902196</v>
      </c>
      <c r="AJ116" s="58">
        <f t="shared" ref="AJ116" si="97">AF116/(AE116+AF116)</f>
        <v>0.63412714847794571</v>
      </c>
      <c r="AK116" s="8">
        <f t="shared" ref="AK116:AK130" si="98">AG116/(1-AH116)</f>
        <v>2.2051282051282057</v>
      </c>
      <c r="AL116" s="8">
        <f t="shared" ref="AL116:AL130" si="99">(1-AG116)/AH116</f>
        <v>0.22950819672131145</v>
      </c>
      <c r="AM116" s="42">
        <f t="shared" si="67"/>
        <v>0.78885487528344667</v>
      </c>
    </row>
    <row r="117" spans="1:39" x14ac:dyDescent="0.45">
      <c r="A117" s="38">
        <v>114</v>
      </c>
      <c r="B117" s="25">
        <v>60</v>
      </c>
      <c r="C117" s="2" t="s">
        <v>90</v>
      </c>
      <c r="D117" s="2">
        <v>2014</v>
      </c>
      <c r="E117" s="52">
        <v>3</v>
      </c>
      <c r="F117" s="52">
        <v>1</v>
      </c>
      <c r="G117" s="27" t="s">
        <v>487</v>
      </c>
      <c r="H117" s="28">
        <v>631</v>
      </c>
      <c r="I117" s="27" t="s">
        <v>538</v>
      </c>
      <c r="J117" s="55">
        <v>267</v>
      </c>
      <c r="K117" s="52">
        <v>1</v>
      </c>
      <c r="L117" s="17" t="s">
        <v>186</v>
      </c>
      <c r="M117" s="29">
        <v>52</v>
      </c>
      <c r="N117" s="30" t="s">
        <v>280</v>
      </c>
      <c r="O117" s="35"/>
      <c r="P117" s="36"/>
      <c r="Q117" s="36"/>
      <c r="R117" s="36"/>
      <c r="S117" s="31"/>
      <c r="T117" s="31">
        <v>59</v>
      </c>
      <c r="U117" s="31">
        <v>83</v>
      </c>
      <c r="V117" s="31">
        <v>64</v>
      </c>
      <c r="W117" s="31"/>
      <c r="X117" s="31"/>
      <c r="Y117" s="31"/>
      <c r="Z117" s="47">
        <v>0.81</v>
      </c>
      <c r="AA117" s="34" t="s">
        <v>540</v>
      </c>
      <c r="AB117" s="32"/>
      <c r="AC117" s="22"/>
      <c r="AD117" s="23">
        <f>J117-AF117</f>
        <v>109.47</v>
      </c>
      <c r="AE117" s="23"/>
      <c r="AF117" s="23">
        <f>J117*T117/100</f>
        <v>157.53</v>
      </c>
      <c r="AG117" s="57"/>
      <c r="AH117" s="58">
        <f t="shared" ref="AH117" si="100">AF117/(AD117+AF117)</f>
        <v>0.59</v>
      </c>
      <c r="AI117" s="58"/>
      <c r="AJ117" s="58"/>
      <c r="AK117" s="8"/>
      <c r="AL117" s="8"/>
      <c r="AM117" s="42"/>
    </row>
    <row r="118" spans="1:39" x14ac:dyDescent="0.45">
      <c r="A118" s="38">
        <v>115</v>
      </c>
      <c r="B118" s="25">
        <v>61</v>
      </c>
      <c r="C118" s="2" t="s">
        <v>91</v>
      </c>
      <c r="D118" s="2">
        <v>2014</v>
      </c>
      <c r="E118" s="52">
        <v>3</v>
      </c>
      <c r="F118" s="52">
        <v>1</v>
      </c>
      <c r="G118" s="27" t="s">
        <v>41</v>
      </c>
      <c r="H118" s="28">
        <v>44</v>
      </c>
      <c r="I118" s="1" t="s">
        <v>555</v>
      </c>
      <c r="J118" s="55">
        <v>10</v>
      </c>
      <c r="K118" s="52">
        <v>1</v>
      </c>
      <c r="L118" s="17" t="s">
        <v>186</v>
      </c>
      <c r="M118" s="29" t="s">
        <v>394</v>
      </c>
      <c r="N118" s="30"/>
      <c r="O118" s="35"/>
      <c r="P118" s="36"/>
      <c r="Q118" s="36"/>
      <c r="R118" s="36"/>
      <c r="S118" s="31">
        <v>68</v>
      </c>
      <c r="T118" s="31">
        <v>60</v>
      </c>
      <c r="U118" s="31"/>
      <c r="V118" s="31"/>
      <c r="W118" s="31">
        <v>1.7</v>
      </c>
      <c r="X118" s="31"/>
      <c r="Y118" s="31"/>
      <c r="Z118" s="47"/>
      <c r="AA118" s="34"/>
      <c r="AB118" s="32"/>
      <c r="AC118" s="22">
        <f>H118*S118/100</f>
        <v>29.92</v>
      </c>
      <c r="AD118" s="23">
        <f>J118-AF118</f>
        <v>4</v>
      </c>
      <c r="AE118" s="23">
        <f>H118-AC118</f>
        <v>14.079999999999998</v>
      </c>
      <c r="AF118" s="23">
        <f>J118*T118/100</f>
        <v>6</v>
      </c>
      <c r="AG118" s="57">
        <f t="shared" ref="AG118:AG120" si="101">AC118/(AC118+AE118)</f>
        <v>0.68</v>
      </c>
      <c r="AH118" s="58">
        <f t="shared" ref="AH118:AH120" si="102">AF118/(AD118+AF118)</f>
        <v>0.6</v>
      </c>
      <c r="AI118" s="58">
        <f t="shared" ref="AI118:AI120" si="103">AC118/(AC118+AD118)</f>
        <v>0.88207547169811318</v>
      </c>
      <c r="AJ118" s="58">
        <f t="shared" ref="AJ118:AJ120" si="104">AF118/(AE118+AF118)</f>
        <v>0.29880478087649404</v>
      </c>
      <c r="AK118" s="8">
        <f t="shared" si="98"/>
        <v>1.7</v>
      </c>
      <c r="AL118" s="8">
        <f t="shared" si="99"/>
        <v>0.53333333333333333</v>
      </c>
      <c r="AM118" s="42">
        <f t="shared" si="67"/>
        <v>0.66518518518518521</v>
      </c>
    </row>
    <row r="119" spans="1:39" x14ac:dyDescent="0.45">
      <c r="A119" s="38">
        <v>116</v>
      </c>
      <c r="B119" s="25">
        <v>61</v>
      </c>
      <c r="C119" s="2" t="s">
        <v>91</v>
      </c>
      <c r="D119" s="2">
        <v>2014</v>
      </c>
      <c r="E119" s="52">
        <v>3</v>
      </c>
      <c r="F119" s="52">
        <v>0</v>
      </c>
      <c r="G119" s="27" t="s">
        <v>41</v>
      </c>
      <c r="H119" s="28">
        <v>44</v>
      </c>
      <c r="I119" s="1" t="s">
        <v>555</v>
      </c>
      <c r="J119" s="55">
        <v>10</v>
      </c>
      <c r="K119" s="52">
        <v>1</v>
      </c>
      <c r="L119" s="17" t="s">
        <v>571</v>
      </c>
      <c r="M119" s="29" t="s">
        <v>394</v>
      </c>
      <c r="N119" s="30"/>
      <c r="O119" s="35"/>
      <c r="P119" s="36"/>
      <c r="Q119" s="36"/>
      <c r="R119" s="36"/>
      <c r="S119" s="31">
        <v>38</v>
      </c>
      <c r="T119" s="31">
        <v>50</v>
      </c>
      <c r="U119" s="31"/>
      <c r="V119" s="31"/>
      <c r="W119" s="31">
        <v>0.76</v>
      </c>
      <c r="X119" s="31"/>
      <c r="Y119" s="31"/>
      <c r="Z119" s="47"/>
      <c r="AA119" s="34"/>
      <c r="AB119" s="32"/>
      <c r="AC119" s="22">
        <f>H119*S119/100</f>
        <v>16.72</v>
      </c>
      <c r="AD119" s="23">
        <f>J119-AF119</f>
        <v>5</v>
      </c>
      <c r="AE119" s="23">
        <f>H119-AC119</f>
        <v>27.28</v>
      </c>
      <c r="AF119" s="23">
        <f>J119*T119/100</f>
        <v>5</v>
      </c>
      <c r="AG119" s="57">
        <f t="shared" si="101"/>
        <v>0.37999999999999995</v>
      </c>
      <c r="AH119" s="58">
        <f t="shared" si="102"/>
        <v>0.5</v>
      </c>
      <c r="AI119" s="58">
        <f t="shared" si="103"/>
        <v>0.76979742173112342</v>
      </c>
      <c r="AJ119" s="58">
        <f t="shared" si="104"/>
        <v>0.15489467162329615</v>
      </c>
      <c r="AK119" s="8">
        <f t="shared" si="98"/>
        <v>0.7599999999999999</v>
      </c>
      <c r="AL119" s="8">
        <f t="shared" si="99"/>
        <v>1.2400000000000002</v>
      </c>
      <c r="AM119" s="42">
        <f t="shared" si="67"/>
        <v>0.4022222222222222</v>
      </c>
    </row>
    <row r="120" spans="1:39" x14ac:dyDescent="0.45">
      <c r="A120" s="38">
        <v>117</v>
      </c>
      <c r="B120" s="25">
        <v>61</v>
      </c>
      <c r="C120" s="2" t="s">
        <v>91</v>
      </c>
      <c r="D120" s="2">
        <v>2014</v>
      </c>
      <c r="E120" s="52">
        <v>3</v>
      </c>
      <c r="F120" s="52">
        <v>0</v>
      </c>
      <c r="G120" s="27" t="s">
        <v>41</v>
      </c>
      <c r="H120" s="28">
        <v>44</v>
      </c>
      <c r="I120" s="1" t="s">
        <v>555</v>
      </c>
      <c r="J120" s="55">
        <v>10</v>
      </c>
      <c r="K120" s="52">
        <v>1</v>
      </c>
      <c r="L120" s="17" t="s">
        <v>572</v>
      </c>
      <c r="M120" s="29" t="s">
        <v>394</v>
      </c>
      <c r="N120" s="30"/>
      <c r="O120" s="35"/>
      <c r="P120" s="36"/>
      <c r="Q120" s="36"/>
      <c r="R120" s="36"/>
      <c r="S120" s="31">
        <v>95</v>
      </c>
      <c r="T120" s="31">
        <v>50</v>
      </c>
      <c r="U120" s="31"/>
      <c r="V120" s="31"/>
      <c r="W120" s="31">
        <v>1.9</v>
      </c>
      <c r="X120" s="31"/>
      <c r="Y120" s="31"/>
      <c r="Z120" s="47"/>
      <c r="AA120" s="34"/>
      <c r="AB120" s="32"/>
      <c r="AC120" s="22">
        <f>H120*S120/100</f>
        <v>41.8</v>
      </c>
      <c r="AD120" s="23">
        <f>J120-AF120</f>
        <v>5</v>
      </c>
      <c r="AE120" s="23">
        <f>H120-AC120</f>
        <v>2.2000000000000028</v>
      </c>
      <c r="AF120" s="23">
        <f>J120*T120/100</f>
        <v>5</v>
      </c>
      <c r="AG120" s="57">
        <f t="shared" si="101"/>
        <v>0.95</v>
      </c>
      <c r="AH120" s="58">
        <f t="shared" si="102"/>
        <v>0.5</v>
      </c>
      <c r="AI120" s="58">
        <f t="shared" si="103"/>
        <v>0.89316239316239321</v>
      </c>
      <c r="AJ120" s="58">
        <f t="shared" si="104"/>
        <v>0.6944444444444442</v>
      </c>
      <c r="AK120" s="8">
        <f t="shared" si="98"/>
        <v>1.9</v>
      </c>
      <c r="AL120" s="8">
        <f t="shared" si="99"/>
        <v>0.10000000000000009</v>
      </c>
      <c r="AM120" s="42">
        <f t="shared" si="67"/>
        <v>0.86666666666666659</v>
      </c>
    </row>
    <row r="121" spans="1:39" x14ac:dyDescent="0.45">
      <c r="A121" s="38">
        <v>118</v>
      </c>
      <c r="B121" s="25">
        <v>62</v>
      </c>
      <c r="C121" s="2" t="s">
        <v>92</v>
      </c>
      <c r="D121" s="2" t="s">
        <v>93</v>
      </c>
      <c r="E121" s="52">
        <v>3</v>
      </c>
      <c r="F121" s="52">
        <v>1</v>
      </c>
      <c r="G121" s="27" t="s">
        <v>580</v>
      </c>
      <c r="H121" s="28">
        <v>834</v>
      </c>
      <c r="I121" s="27" t="s">
        <v>587</v>
      </c>
      <c r="J121" s="55">
        <v>857</v>
      </c>
      <c r="K121" s="52">
        <v>1</v>
      </c>
      <c r="L121" s="17" t="s">
        <v>588</v>
      </c>
      <c r="M121" s="29" t="s">
        <v>590</v>
      </c>
      <c r="N121" s="30"/>
      <c r="O121" s="35"/>
      <c r="P121" s="36"/>
      <c r="Q121" s="36"/>
      <c r="R121" s="36"/>
      <c r="S121" s="31"/>
      <c r="T121" s="31"/>
      <c r="U121" s="31"/>
      <c r="V121" s="31"/>
      <c r="W121" s="31"/>
      <c r="X121" s="31"/>
      <c r="Y121" s="31"/>
      <c r="Z121" s="47">
        <v>0.89400000000000002</v>
      </c>
      <c r="AA121" s="34" t="s">
        <v>589</v>
      </c>
      <c r="AB121" s="32"/>
      <c r="AC121" s="22"/>
      <c r="AD121" s="23"/>
      <c r="AE121" s="23"/>
      <c r="AF121" s="23"/>
      <c r="AG121" s="57"/>
      <c r="AH121" s="58"/>
      <c r="AI121" s="58"/>
      <c r="AJ121" s="58"/>
      <c r="AK121" s="8"/>
      <c r="AL121" s="8"/>
      <c r="AM121" s="42"/>
    </row>
    <row r="122" spans="1:39" x14ac:dyDescent="0.45">
      <c r="A122" s="38">
        <v>119</v>
      </c>
      <c r="B122" s="25">
        <v>63</v>
      </c>
      <c r="C122" s="51" t="s">
        <v>92</v>
      </c>
      <c r="D122" s="51" t="s">
        <v>94</v>
      </c>
      <c r="E122" s="52">
        <v>3</v>
      </c>
      <c r="F122" s="52"/>
      <c r="G122" s="27" t="s">
        <v>599</v>
      </c>
      <c r="H122" s="28">
        <v>129</v>
      </c>
      <c r="I122" s="27" t="s">
        <v>600</v>
      </c>
      <c r="J122" s="55">
        <v>215</v>
      </c>
      <c r="K122" s="52">
        <v>1</v>
      </c>
      <c r="L122" s="17" t="s">
        <v>588</v>
      </c>
      <c r="M122" s="29">
        <v>60</v>
      </c>
      <c r="N122" s="30" t="s">
        <v>601</v>
      </c>
      <c r="O122" s="35"/>
      <c r="P122" s="36"/>
      <c r="Q122" s="36"/>
      <c r="R122" s="36"/>
      <c r="S122" s="31">
        <v>74</v>
      </c>
      <c r="T122" s="31">
        <v>85</v>
      </c>
      <c r="U122" s="31"/>
      <c r="V122" s="31"/>
      <c r="W122" s="31"/>
      <c r="X122" s="31"/>
      <c r="Y122" s="31"/>
      <c r="Z122" s="47"/>
      <c r="AA122" s="34"/>
      <c r="AB122" s="32"/>
      <c r="AC122" s="22">
        <f t="shared" ref="AC122:AC130" si="105">H122*S122/100</f>
        <v>95.46</v>
      </c>
      <c r="AD122" s="23">
        <f t="shared" ref="AD122:AD130" si="106">J122-AF122</f>
        <v>32.25</v>
      </c>
      <c r="AE122" s="23">
        <f t="shared" ref="AE122:AE130" si="107">H122-AC122</f>
        <v>33.540000000000006</v>
      </c>
      <c r="AF122" s="23">
        <f t="shared" ref="AF122:AF130" si="108">J122*T122/100</f>
        <v>182.75</v>
      </c>
      <c r="AG122" s="57">
        <f t="shared" ref="AG122:AG130" si="109">AC122/(AC122+AE122)</f>
        <v>0.74</v>
      </c>
      <c r="AH122" s="58">
        <f t="shared" ref="AH122:AH130" si="110">AF122/(AD122+AF122)</f>
        <v>0.85</v>
      </c>
      <c r="AI122" s="58">
        <f t="shared" ref="AI122:AI130" si="111">AC122/(AC122+AD122)</f>
        <v>0.74747474747474751</v>
      </c>
      <c r="AJ122" s="58">
        <f t="shared" ref="AJ122:AJ130" si="112">AF122/(AE122+AF122)</f>
        <v>0.84493041749502973</v>
      </c>
      <c r="AK122" s="8">
        <f t="shared" si="98"/>
        <v>4.9333333333333327</v>
      </c>
      <c r="AL122" s="8">
        <f t="shared" si="99"/>
        <v>0.30588235294117649</v>
      </c>
      <c r="AM122" s="42">
        <f t="shared" si="67"/>
        <v>0.80874999999999997</v>
      </c>
    </row>
    <row r="123" spans="1:39" x14ac:dyDescent="0.45">
      <c r="A123" s="38">
        <v>120</v>
      </c>
      <c r="B123" s="25">
        <v>63</v>
      </c>
      <c r="C123" s="51" t="s">
        <v>92</v>
      </c>
      <c r="D123" s="51" t="s">
        <v>94</v>
      </c>
      <c r="E123" s="52">
        <v>3</v>
      </c>
      <c r="F123" s="52"/>
      <c r="G123" s="27" t="s">
        <v>602</v>
      </c>
      <c r="H123" s="28">
        <v>143</v>
      </c>
      <c r="I123" s="27" t="s">
        <v>603</v>
      </c>
      <c r="J123" s="28">
        <v>128</v>
      </c>
      <c r="K123" s="52">
        <v>1</v>
      </c>
      <c r="L123" s="17" t="s">
        <v>588</v>
      </c>
      <c r="M123" s="29">
        <v>60</v>
      </c>
      <c r="N123" s="30" t="s">
        <v>601</v>
      </c>
      <c r="O123" s="35"/>
      <c r="P123" s="36"/>
      <c r="Q123" s="36"/>
      <c r="R123" s="36"/>
      <c r="S123" s="31">
        <v>77</v>
      </c>
      <c r="T123" s="31">
        <v>82</v>
      </c>
      <c r="U123" s="31"/>
      <c r="V123" s="31"/>
      <c r="W123" s="31"/>
      <c r="X123" s="31"/>
      <c r="Y123" s="31"/>
      <c r="Z123" s="47"/>
      <c r="AA123" s="34"/>
      <c r="AB123" s="32"/>
      <c r="AC123" s="22">
        <f t="shared" si="105"/>
        <v>110.11</v>
      </c>
      <c r="AD123" s="23">
        <f t="shared" si="106"/>
        <v>23.040000000000006</v>
      </c>
      <c r="AE123" s="23">
        <f t="shared" si="107"/>
        <v>32.89</v>
      </c>
      <c r="AF123" s="23">
        <f t="shared" si="108"/>
        <v>104.96</v>
      </c>
      <c r="AG123" s="57">
        <f t="shared" si="109"/>
        <v>0.77</v>
      </c>
      <c r="AH123" s="58">
        <f t="shared" si="110"/>
        <v>0.82</v>
      </c>
      <c r="AI123" s="58">
        <f t="shared" si="111"/>
        <v>0.82696207285016898</v>
      </c>
      <c r="AJ123" s="58">
        <f t="shared" si="112"/>
        <v>0.76140732680449763</v>
      </c>
      <c r="AK123" s="8">
        <f t="shared" si="98"/>
        <v>4.2777777777777768</v>
      </c>
      <c r="AL123" s="8">
        <f t="shared" si="99"/>
        <v>0.28048780487804875</v>
      </c>
      <c r="AM123" s="42">
        <f t="shared" si="67"/>
        <v>0.79361623616236154</v>
      </c>
    </row>
    <row r="124" spans="1:39" x14ac:dyDescent="0.45">
      <c r="A124" s="38">
        <v>121</v>
      </c>
      <c r="B124" s="25">
        <v>63</v>
      </c>
      <c r="C124" s="51" t="s">
        <v>92</v>
      </c>
      <c r="D124" s="51" t="s">
        <v>94</v>
      </c>
      <c r="E124" s="52">
        <v>3</v>
      </c>
      <c r="F124" s="52"/>
      <c r="G124" s="27" t="s">
        <v>604</v>
      </c>
      <c r="H124" s="28">
        <v>226</v>
      </c>
      <c r="I124" s="27" t="s">
        <v>605</v>
      </c>
      <c r="J124" s="28">
        <v>163</v>
      </c>
      <c r="K124" s="52">
        <v>1</v>
      </c>
      <c r="L124" s="17" t="s">
        <v>588</v>
      </c>
      <c r="M124" s="29">
        <v>60</v>
      </c>
      <c r="N124" s="30" t="s">
        <v>601</v>
      </c>
      <c r="O124" s="35"/>
      <c r="P124" s="36"/>
      <c r="Q124" s="36"/>
      <c r="R124" s="36"/>
      <c r="S124" s="31">
        <v>81</v>
      </c>
      <c r="T124" s="31">
        <v>82</v>
      </c>
      <c r="U124" s="31"/>
      <c r="V124" s="31"/>
      <c r="W124" s="31"/>
      <c r="X124" s="31"/>
      <c r="Y124" s="31"/>
      <c r="Z124" s="47"/>
      <c r="AA124" s="34"/>
      <c r="AB124" s="32"/>
      <c r="AC124" s="22">
        <f t="shared" si="105"/>
        <v>183.06</v>
      </c>
      <c r="AD124" s="23">
        <f t="shared" si="106"/>
        <v>29.340000000000003</v>
      </c>
      <c r="AE124" s="23">
        <f t="shared" si="107"/>
        <v>42.94</v>
      </c>
      <c r="AF124" s="23">
        <f t="shared" si="108"/>
        <v>133.66</v>
      </c>
      <c r="AG124" s="57">
        <f t="shared" si="109"/>
        <v>0.81</v>
      </c>
      <c r="AH124" s="58">
        <f t="shared" si="110"/>
        <v>0.82</v>
      </c>
      <c r="AI124" s="58">
        <f t="shared" si="111"/>
        <v>0.86186440677966103</v>
      </c>
      <c r="AJ124" s="58">
        <f t="shared" si="112"/>
        <v>0.75685164212910527</v>
      </c>
      <c r="AK124" s="8">
        <f t="shared" si="98"/>
        <v>4.4999999999999991</v>
      </c>
      <c r="AL124" s="8">
        <f t="shared" si="99"/>
        <v>0.23170731707317069</v>
      </c>
      <c r="AM124" s="42">
        <f t="shared" si="67"/>
        <v>0.81419023136246793</v>
      </c>
    </row>
    <row r="125" spans="1:39" x14ac:dyDescent="0.45">
      <c r="A125" s="38">
        <v>122</v>
      </c>
      <c r="B125" s="25">
        <v>63</v>
      </c>
      <c r="C125" s="51" t="s">
        <v>92</v>
      </c>
      <c r="D125" s="51" t="s">
        <v>94</v>
      </c>
      <c r="E125" s="52">
        <v>3</v>
      </c>
      <c r="F125" s="52"/>
      <c r="G125" s="27" t="s">
        <v>606</v>
      </c>
      <c r="H125" s="28">
        <v>118</v>
      </c>
      <c r="I125" s="27" t="s">
        <v>607</v>
      </c>
      <c r="J125" s="28">
        <v>53</v>
      </c>
      <c r="K125" s="52">
        <v>1</v>
      </c>
      <c r="L125" s="17" t="s">
        <v>588</v>
      </c>
      <c r="M125" s="29">
        <v>60</v>
      </c>
      <c r="N125" s="30" t="s">
        <v>601</v>
      </c>
      <c r="O125" s="35"/>
      <c r="P125" s="36"/>
      <c r="Q125" s="36"/>
      <c r="R125" s="36"/>
      <c r="S125" s="31">
        <v>90</v>
      </c>
      <c r="T125" s="31">
        <v>87</v>
      </c>
      <c r="U125" s="31"/>
      <c r="V125" s="31"/>
      <c r="W125" s="31"/>
      <c r="X125" s="31"/>
      <c r="Y125" s="31"/>
      <c r="Z125" s="47"/>
      <c r="AA125" s="34"/>
      <c r="AB125" s="32"/>
      <c r="AC125" s="22">
        <f t="shared" si="105"/>
        <v>106.2</v>
      </c>
      <c r="AD125" s="23">
        <f t="shared" si="106"/>
        <v>6.8900000000000006</v>
      </c>
      <c r="AE125" s="23">
        <f t="shared" si="107"/>
        <v>11.799999999999997</v>
      </c>
      <c r="AF125" s="23">
        <f t="shared" si="108"/>
        <v>46.11</v>
      </c>
      <c r="AG125" s="57">
        <f t="shared" si="109"/>
        <v>0.9</v>
      </c>
      <c r="AH125" s="58">
        <f t="shared" si="110"/>
        <v>0.87</v>
      </c>
      <c r="AI125" s="58">
        <f t="shared" si="111"/>
        <v>0.93907507295074721</v>
      </c>
      <c r="AJ125" s="58">
        <f t="shared" si="112"/>
        <v>0.79623553790364365</v>
      </c>
      <c r="AK125" s="8">
        <f t="shared" si="98"/>
        <v>6.9230769230769234</v>
      </c>
      <c r="AL125" s="8">
        <f t="shared" si="99"/>
        <v>0.11494252873563215</v>
      </c>
      <c r="AM125" s="42">
        <f t="shared" si="67"/>
        <v>0.89070175438596488</v>
      </c>
    </row>
    <row r="126" spans="1:39" x14ac:dyDescent="0.45">
      <c r="A126" s="38">
        <v>123</v>
      </c>
      <c r="B126" s="25">
        <v>65</v>
      </c>
      <c r="C126" s="2" t="s">
        <v>95</v>
      </c>
      <c r="D126" s="2">
        <v>2014</v>
      </c>
      <c r="E126" s="52">
        <v>1</v>
      </c>
      <c r="F126" s="52">
        <v>1</v>
      </c>
      <c r="G126" s="27" t="s">
        <v>580</v>
      </c>
      <c r="H126" s="28">
        <v>30</v>
      </c>
      <c r="I126" s="27" t="s">
        <v>613</v>
      </c>
      <c r="J126" s="28">
        <v>28</v>
      </c>
      <c r="K126" s="52">
        <v>1</v>
      </c>
      <c r="L126" s="17" t="s">
        <v>588</v>
      </c>
      <c r="M126" s="29" t="s">
        <v>619</v>
      </c>
      <c r="N126" s="30"/>
      <c r="O126" s="35"/>
      <c r="P126" s="36"/>
      <c r="Q126" s="36"/>
      <c r="R126" s="36"/>
      <c r="S126" s="31">
        <v>84</v>
      </c>
      <c r="T126" s="31">
        <v>80</v>
      </c>
      <c r="U126" s="31"/>
      <c r="V126" s="31"/>
      <c r="W126" s="31"/>
      <c r="X126" s="31"/>
      <c r="Y126" s="31"/>
      <c r="Z126" s="47"/>
      <c r="AA126" s="34"/>
      <c r="AB126" s="32"/>
      <c r="AC126" s="22">
        <f t="shared" si="105"/>
        <v>25.2</v>
      </c>
      <c r="AD126" s="23">
        <f t="shared" si="106"/>
        <v>5.6000000000000014</v>
      </c>
      <c r="AE126" s="23">
        <f t="shared" si="107"/>
        <v>4.8000000000000007</v>
      </c>
      <c r="AF126" s="23">
        <f t="shared" si="108"/>
        <v>22.4</v>
      </c>
      <c r="AG126" s="57">
        <f t="shared" si="109"/>
        <v>0.84</v>
      </c>
      <c r="AH126" s="58">
        <f t="shared" si="110"/>
        <v>0.79999999999999993</v>
      </c>
      <c r="AI126" s="58">
        <f t="shared" si="111"/>
        <v>0.81818181818181812</v>
      </c>
      <c r="AJ126" s="58">
        <f t="shared" si="112"/>
        <v>0.82352941176470584</v>
      </c>
      <c r="AK126" s="8">
        <f t="shared" si="98"/>
        <v>4.1999999999999984</v>
      </c>
      <c r="AL126" s="8">
        <f t="shared" si="99"/>
        <v>0.20000000000000007</v>
      </c>
      <c r="AM126" s="42">
        <f t="shared" si="67"/>
        <v>0.82068965517241366</v>
      </c>
    </row>
    <row r="127" spans="1:39" x14ac:dyDescent="0.45">
      <c r="A127" s="38">
        <v>124</v>
      </c>
      <c r="B127" s="25">
        <v>65</v>
      </c>
      <c r="C127" s="2" t="s">
        <v>95</v>
      </c>
      <c r="D127" s="2">
        <v>2014</v>
      </c>
      <c r="E127" s="52">
        <v>1</v>
      </c>
      <c r="F127" s="52"/>
      <c r="G127" s="27" t="s">
        <v>580</v>
      </c>
      <c r="H127" s="28">
        <v>30</v>
      </c>
      <c r="I127" s="27" t="s">
        <v>613</v>
      </c>
      <c r="J127" s="28">
        <v>28</v>
      </c>
      <c r="K127" s="52">
        <v>1</v>
      </c>
      <c r="L127" s="17" t="s">
        <v>618</v>
      </c>
      <c r="M127" s="29" t="s">
        <v>394</v>
      </c>
      <c r="N127" s="30"/>
      <c r="O127" s="35"/>
      <c r="P127" s="36"/>
      <c r="Q127" s="36"/>
      <c r="R127" s="36"/>
      <c r="S127" s="31">
        <v>85</v>
      </c>
      <c r="T127" s="31">
        <v>80</v>
      </c>
      <c r="U127" s="31"/>
      <c r="V127" s="31"/>
      <c r="W127" s="31"/>
      <c r="X127" s="31"/>
      <c r="Y127" s="31"/>
      <c r="Z127" s="47"/>
      <c r="AA127" s="34"/>
      <c r="AB127" s="32"/>
      <c r="AC127" s="22">
        <f t="shared" si="105"/>
        <v>25.5</v>
      </c>
      <c r="AD127" s="23">
        <f t="shared" si="106"/>
        <v>5.6000000000000014</v>
      </c>
      <c r="AE127" s="23">
        <f t="shared" si="107"/>
        <v>4.5</v>
      </c>
      <c r="AF127" s="23">
        <f t="shared" si="108"/>
        <v>22.4</v>
      </c>
      <c r="AG127" s="57">
        <f t="shared" si="109"/>
        <v>0.85</v>
      </c>
      <c r="AH127" s="58">
        <f t="shared" si="110"/>
        <v>0.79999999999999993</v>
      </c>
      <c r="AI127" s="58">
        <f t="shared" si="111"/>
        <v>0.81993569131832789</v>
      </c>
      <c r="AJ127" s="58">
        <f t="shared" si="112"/>
        <v>0.83271375464684017</v>
      </c>
      <c r="AK127" s="8">
        <f t="shared" si="98"/>
        <v>4.2499999999999982</v>
      </c>
      <c r="AL127" s="8">
        <f t="shared" si="99"/>
        <v>0.18750000000000006</v>
      </c>
      <c r="AM127" s="42">
        <f t="shared" si="67"/>
        <v>0.82586206896551717</v>
      </c>
    </row>
    <row r="128" spans="1:39" x14ac:dyDescent="0.45">
      <c r="A128" s="38">
        <v>125</v>
      </c>
      <c r="B128" s="25">
        <v>66</v>
      </c>
      <c r="C128" s="2" t="s">
        <v>79</v>
      </c>
      <c r="D128" s="2" t="s">
        <v>96</v>
      </c>
      <c r="E128" s="52">
        <v>3</v>
      </c>
      <c r="F128" s="52"/>
      <c r="G128" s="27" t="s">
        <v>627</v>
      </c>
      <c r="H128" s="28">
        <v>136</v>
      </c>
      <c r="I128" s="27" t="s">
        <v>628</v>
      </c>
      <c r="J128" s="28">
        <v>54</v>
      </c>
      <c r="K128" s="52">
        <v>1</v>
      </c>
      <c r="L128" s="17" t="s">
        <v>588</v>
      </c>
      <c r="M128" s="29">
        <v>65</v>
      </c>
      <c r="N128" s="30" t="s">
        <v>633</v>
      </c>
      <c r="O128" s="15"/>
      <c r="P128" s="16"/>
      <c r="Q128" s="16"/>
      <c r="R128" s="16"/>
      <c r="S128" s="31">
        <v>85</v>
      </c>
      <c r="T128" s="31">
        <v>89</v>
      </c>
      <c r="U128" s="31"/>
      <c r="V128" s="31"/>
      <c r="W128" s="31"/>
      <c r="X128" s="31"/>
      <c r="Y128" s="31"/>
      <c r="Z128" s="47">
        <v>0.89</v>
      </c>
      <c r="AA128" s="34" t="s">
        <v>634</v>
      </c>
      <c r="AB128" s="32"/>
      <c r="AC128" s="22">
        <f t="shared" si="105"/>
        <v>115.6</v>
      </c>
      <c r="AD128" s="23">
        <f t="shared" si="106"/>
        <v>5.9399999999999977</v>
      </c>
      <c r="AE128" s="23">
        <f t="shared" si="107"/>
        <v>20.400000000000006</v>
      </c>
      <c r="AF128" s="23">
        <f t="shared" si="108"/>
        <v>48.06</v>
      </c>
      <c r="AG128" s="57">
        <f t="shared" si="109"/>
        <v>0.85</v>
      </c>
      <c r="AH128" s="58">
        <f t="shared" si="110"/>
        <v>0.89</v>
      </c>
      <c r="AI128" s="58">
        <f t="shared" si="111"/>
        <v>0.95112720092150738</v>
      </c>
      <c r="AJ128" s="58">
        <f t="shared" si="112"/>
        <v>0.70201577563540751</v>
      </c>
      <c r="AK128" s="8">
        <f t="shared" si="98"/>
        <v>7.7272727272727284</v>
      </c>
      <c r="AL128" s="8">
        <f t="shared" si="99"/>
        <v>0.16853932584269665</v>
      </c>
      <c r="AM128" s="42">
        <f t="shared" si="67"/>
        <v>0.86136842105263156</v>
      </c>
    </row>
    <row r="129" spans="1:39" x14ac:dyDescent="0.45">
      <c r="A129" s="38">
        <v>126</v>
      </c>
      <c r="B129" s="25">
        <v>66</v>
      </c>
      <c r="C129" s="2" t="s">
        <v>79</v>
      </c>
      <c r="D129" s="2" t="s">
        <v>96</v>
      </c>
      <c r="E129" s="52">
        <v>3</v>
      </c>
      <c r="F129" s="52"/>
      <c r="G129" s="27" t="s">
        <v>629</v>
      </c>
      <c r="H129" s="28">
        <v>222</v>
      </c>
      <c r="I129" s="27" t="s">
        <v>630</v>
      </c>
      <c r="J129" s="28">
        <v>128</v>
      </c>
      <c r="K129" s="52">
        <v>1</v>
      </c>
      <c r="L129" s="17" t="s">
        <v>588</v>
      </c>
      <c r="M129" s="29">
        <v>59.2</v>
      </c>
      <c r="N129" s="30" t="s">
        <v>633</v>
      </c>
      <c r="O129" s="15"/>
      <c r="P129" s="16"/>
      <c r="Q129" s="16"/>
      <c r="R129" s="16"/>
      <c r="S129" s="31">
        <v>82</v>
      </c>
      <c r="T129" s="31">
        <v>77</v>
      </c>
      <c r="U129" s="31"/>
      <c r="V129" s="31"/>
      <c r="W129" s="31"/>
      <c r="X129" s="31"/>
      <c r="Y129" s="31"/>
      <c r="Z129" s="47">
        <v>0.83</v>
      </c>
      <c r="AA129" s="34" t="s">
        <v>635</v>
      </c>
      <c r="AB129" s="32"/>
      <c r="AC129" s="22">
        <f t="shared" si="105"/>
        <v>182.04</v>
      </c>
      <c r="AD129" s="23">
        <f t="shared" si="106"/>
        <v>29.439999999999998</v>
      </c>
      <c r="AE129" s="23">
        <f t="shared" si="107"/>
        <v>39.960000000000008</v>
      </c>
      <c r="AF129" s="23">
        <f t="shared" si="108"/>
        <v>98.56</v>
      </c>
      <c r="AG129" s="57">
        <f t="shared" si="109"/>
        <v>0.82</v>
      </c>
      <c r="AH129" s="58">
        <f t="shared" si="110"/>
        <v>0.77</v>
      </c>
      <c r="AI129" s="58">
        <f t="shared" si="111"/>
        <v>0.86079061849820315</v>
      </c>
      <c r="AJ129" s="58">
        <f t="shared" si="112"/>
        <v>0.71152180190586189</v>
      </c>
      <c r="AK129" s="8">
        <f t="shared" si="98"/>
        <v>3.5652173913043477</v>
      </c>
      <c r="AL129" s="8">
        <f t="shared" si="99"/>
        <v>0.23376623376623382</v>
      </c>
      <c r="AM129" s="42">
        <f t="shared" si="67"/>
        <v>0.80171428571428582</v>
      </c>
    </row>
    <row r="130" spans="1:39" x14ac:dyDescent="0.45">
      <c r="A130" s="38">
        <v>127</v>
      </c>
      <c r="B130" s="25">
        <v>66</v>
      </c>
      <c r="C130" s="2" t="s">
        <v>79</v>
      </c>
      <c r="D130" s="2" t="s">
        <v>96</v>
      </c>
      <c r="E130" s="52">
        <v>3</v>
      </c>
      <c r="F130" s="52"/>
      <c r="G130" s="27" t="s">
        <v>631</v>
      </c>
      <c r="H130" s="28">
        <v>157</v>
      </c>
      <c r="I130" s="27" t="s">
        <v>632</v>
      </c>
      <c r="J130" s="28">
        <v>183</v>
      </c>
      <c r="K130" s="52">
        <v>1</v>
      </c>
      <c r="L130" s="17" t="s">
        <v>588</v>
      </c>
      <c r="M130" s="29">
        <v>54</v>
      </c>
      <c r="N130" s="30" t="s">
        <v>633</v>
      </c>
      <c r="O130" s="15"/>
      <c r="P130" s="16"/>
      <c r="Q130" s="16"/>
      <c r="R130" s="16"/>
      <c r="S130" s="31">
        <v>83</v>
      </c>
      <c r="T130" s="31">
        <v>76</v>
      </c>
      <c r="U130" s="31"/>
      <c r="V130" s="31"/>
      <c r="W130" s="31"/>
      <c r="X130" s="31"/>
      <c r="Y130" s="31"/>
      <c r="Z130" s="47">
        <v>0.83</v>
      </c>
      <c r="AA130" s="34" t="s">
        <v>635</v>
      </c>
      <c r="AB130" s="32"/>
      <c r="AC130" s="22">
        <f t="shared" si="105"/>
        <v>130.31</v>
      </c>
      <c r="AD130" s="23">
        <f t="shared" si="106"/>
        <v>43.919999999999987</v>
      </c>
      <c r="AE130" s="23">
        <f t="shared" si="107"/>
        <v>26.689999999999998</v>
      </c>
      <c r="AF130" s="23">
        <f t="shared" si="108"/>
        <v>139.08000000000001</v>
      </c>
      <c r="AG130" s="57">
        <f t="shared" si="109"/>
        <v>0.83</v>
      </c>
      <c r="AH130" s="58">
        <f t="shared" si="110"/>
        <v>0.76000000000000012</v>
      </c>
      <c r="AI130" s="58">
        <f t="shared" si="111"/>
        <v>0.74791941686276764</v>
      </c>
      <c r="AJ130" s="58">
        <f t="shared" si="112"/>
        <v>0.83899378657175605</v>
      </c>
      <c r="AK130" s="8">
        <f t="shared" si="98"/>
        <v>3.4583333333333348</v>
      </c>
      <c r="AL130" s="8">
        <f t="shared" si="99"/>
        <v>0.22368421052631582</v>
      </c>
      <c r="AM130" s="42">
        <f t="shared" si="67"/>
        <v>0.79232352941176465</v>
      </c>
    </row>
    <row r="131" spans="1:39" x14ac:dyDescent="0.45">
      <c r="A131" s="38">
        <v>128</v>
      </c>
      <c r="B131" s="25">
        <v>67</v>
      </c>
      <c r="C131" s="2" t="s">
        <v>97</v>
      </c>
      <c r="D131" s="2" t="s">
        <v>98</v>
      </c>
      <c r="E131" s="52">
        <v>3</v>
      </c>
      <c r="F131" s="52">
        <v>1</v>
      </c>
      <c r="G131" s="2" t="s">
        <v>580</v>
      </c>
      <c r="H131" s="28">
        <v>528</v>
      </c>
      <c r="I131" s="2" t="s">
        <v>641</v>
      </c>
      <c r="J131" s="28">
        <v>438</v>
      </c>
      <c r="K131" s="52">
        <v>1</v>
      </c>
      <c r="L131" s="17" t="s">
        <v>588</v>
      </c>
      <c r="M131" s="29" t="s">
        <v>619</v>
      </c>
      <c r="N131" s="30"/>
      <c r="O131" s="15"/>
      <c r="P131" s="16"/>
      <c r="Q131" s="16"/>
      <c r="R131" s="16"/>
      <c r="S131" s="31"/>
      <c r="T131" s="31"/>
      <c r="U131" s="31"/>
      <c r="V131" s="31"/>
      <c r="W131" s="31"/>
      <c r="X131" s="31"/>
      <c r="Y131" s="31"/>
      <c r="Z131" s="47">
        <v>0.86</v>
      </c>
      <c r="AA131" s="34" t="s">
        <v>644</v>
      </c>
      <c r="AB131" s="32"/>
      <c r="AC131" s="22"/>
      <c r="AD131" s="23"/>
      <c r="AE131" s="23"/>
      <c r="AF131" s="23"/>
      <c r="AG131" s="57"/>
      <c r="AH131" s="58"/>
      <c r="AI131" s="58"/>
      <c r="AJ131" s="58"/>
      <c r="AK131" s="8"/>
      <c r="AL131" s="8"/>
      <c r="AM131" s="42"/>
    </row>
    <row r="132" spans="1:39" x14ac:dyDescent="0.45">
      <c r="A132" s="38">
        <v>129</v>
      </c>
      <c r="B132" s="25">
        <v>68</v>
      </c>
      <c r="C132" s="71" t="s">
        <v>99</v>
      </c>
      <c r="D132" s="2">
        <v>2013</v>
      </c>
      <c r="E132" s="62">
        <v>4</v>
      </c>
      <c r="F132" s="62">
        <v>1</v>
      </c>
      <c r="G132" s="1" t="s">
        <v>41</v>
      </c>
      <c r="H132" s="26">
        <v>68</v>
      </c>
      <c r="I132" s="1" t="s">
        <v>1239</v>
      </c>
      <c r="J132" s="26">
        <v>24</v>
      </c>
      <c r="K132" s="62">
        <v>1</v>
      </c>
      <c r="L132" s="7" t="s">
        <v>186</v>
      </c>
      <c r="M132" s="7" t="s">
        <v>1215</v>
      </c>
      <c r="N132" s="11" t="s">
        <v>280</v>
      </c>
      <c r="O132" s="15"/>
      <c r="P132" s="16"/>
      <c r="Q132" s="16"/>
      <c r="R132" s="16"/>
      <c r="S132" s="5">
        <v>85</v>
      </c>
      <c r="T132" s="5">
        <v>67</v>
      </c>
      <c r="U132" s="5"/>
      <c r="V132" s="5"/>
      <c r="W132" s="5"/>
      <c r="X132" s="5"/>
      <c r="Y132" s="5"/>
      <c r="Z132" s="42">
        <v>0.75</v>
      </c>
      <c r="AA132" s="33"/>
      <c r="AB132" s="9"/>
      <c r="AC132" s="22">
        <f t="shared" ref="AC132:AC138" si="113">H132*S132/100</f>
        <v>57.8</v>
      </c>
      <c r="AD132" s="23">
        <f t="shared" ref="AD132:AD138" si="114">J132-AF132</f>
        <v>7.9200000000000017</v>
      </c>
      <c r="AE132" s="23">
        <f t="shared" ref="AE132:AE138" si="115">H132-AC132</f>
        <v>10.200000000000003</v>
      </c>
      <c r="AF132" s="23">
        <f t="shared" ref="AF132:AF138" si="116">J132*T132/100</f>
        <v>16.079999999999998</v>
      </c>
      <c r="AG132" s="57">
        <f t="shared" ref="AG132:AG141" si="117">AC132/(AC132+AE132)</f>
        <v>0.85</v>
      </c>
      <c r="AH132" s="58">
        <f t="shared" ref="AH132:AH141" si="118">AF132/(AD132+AF132)</f>
        <v>0.66999999999999993</v>
      </c>
      <c r="AI132" s="58">
        <f t="shared" ref="AI132:AI141" si="119">AC132/(AC132+AD132)</f>
        <v>0.87948874010955569</v>
      </c>
      <c r="AJ132" s="58">
        <f t="shared" ref="AJ132:AJ141" si="120">AF132/(AE132+AF132)</f>
        <v>0.61187214611872132</v>
      </c>
      <c r="AK132" s="8">
        <f t="shared" ref="AK132:AK138" si="121">AG132/(1-AH132)</f>
        <v>2.5757575757575752</v>
      </c>
      <c r="AL132" s="8">
        <f t="shared" ref="AL132:AL138" si="122">(1-AG132)/AH132</f>
        <v>0.22388059701492544</v>
      </c>
      <c r="AM132" s="42">
        <f t="shared" si="67"/>
        <v>0.80304347826086953</v>
      </c>
    </row>
    <row r="133" spans="1:39" x14ac:dyDescent="0.45">
      <c r="A133" s="38">
        <v>130</v>
      </c>
      <c r="B133" s="25">
        <v>68</v>
      </c>
      <c r="C133" s="71" t="s">
        <v>99</v>
      </c>
      <c r="D133" s="2">
        <v>2013</v>
      </c>
      <c r="E133" s="62">
        <v>4</v>
      </c>
      <c r="F133" s="62">
        <v>0</v>
      </c>
      <c r="G133" s="1" t="s">
        <v>41</v>
      </c>
      <c r="H133" s="26">
        <v>68</v>
      </c>
      <c r="I133" s="1" t="s">
        <v>1239</v>
      </c>
      <c r="J133" s="26">
        <v>24</v>
      </c>
      <c r="K133" s="62">
        <v>1</v>
      </c>
      <c r="L133" s="7" t="s">
        <v>1145</v>
      </c>
      <c r="M133" s="7" t="s">
        <v>1214</v>
      </c>
      <c r="N133" s="11" t="s">
        <v>280</v>
      </c>
      <c r="O133" s="15"/>
      <c r="P133" s="16"/>
      <c r="Q133" s="16"/>
      <c r="R133" s="16"/>
      <c r="S133" s="5">
        <v>75</v>
      </c>
      <c r="T133" s="5">
        <v>71</v>
      </c>
      <c r="U133" s="5"/>
      <c r="V133" s="5"/>
      <c r="W133" s="5"/>
      <c r="X133" s="5"/>
      <c r="Y133" s="5"/>
      <c r="Z133" s="42">
        <v>0.73</v>
      </c>
      <c r="AA133" s="33"/>
      <c r="AB133" s="9"/>
      <c r="AC133" s="22">
        <f t="shared" si="113"/>
        <v>51</v>
      </c>
      <c r="AD133" s="23">
        <f t="shared" si="114"/>
        <v>6.9600000000000009</v>
      </c>
      <c r="AE133" s="23">
        <f t="shared" si="115"/>
        <v>17</v>
      </c>
      <c r="AF133" s="23">
        <f t="shared" si="116"/>
        <v>17.04</v>
      </c>
      <c r="AG133" s="57">
        <f t="shared" si="117"/>
        <v>0.75</v>
      </c>
      <c r="AH133" s="58">
        <f t="shared" si="118"/>
        <v>0.71</v>
      </c>
      <c r="AI133" s="58">
        <f t="shared" si="119"/>
        <v>0.87991718426501031</v>
      </c>
      <c r="AJ133" s="58">
        <f t="shared" si="120"/>
        <v>0.50058754406580497</v>
      </c>
      <c r="AK133" s="8">
        <f t="shared" si="121"/>
        <v>2.5862068965517238</v>
      </c>
      <c r="AL133" s="8">
        <f t="shared" si="122"/>
        <v>0.35211267605633806</v>
      </c>
      <c r="AM133" s="42">
        <f t="shared" si="67"/>
        <v>0.73956521739130421</v>
      </c>
    </row>
    <row r="134" spans="1:39" x14ac:dyDescent="0.45">
      <c r="A134" s="38">
        <v>131</v>
      </c>
      <c r="B134" s="66">
        <v>69</v>
      </c>
      <c r="C134" s="111" t="s">
        <v>100</v>
      </c>
      <c r="D134" s="1">
        <v>2013</v>
      </c>
      <c r="E134" s="62">
        <v>1</v>
      </c>
      <c r="F134" s="62">
        <v>1</v>
      </c>
      <c r="G134" s="1" t="s">
        <v>41</v>
      </c>
      <c r="H134" s="26">
        <v>51</v>
      </c>
      <c r="I134" s="1" t="s">
        <v>1197</v>
      </c>
      <c r="J134" s="26">
        <v>95</v>
      </c>
      <c r="K134" s="62">
        <v>1</v>
      </c>
      <c r="L134" s="7" t="s">
        <v>186</v>
      </c>
      <c r="M134" s="7">
        <v>50</v>
      </c>
      <c r="N134" s="11" t="s">
        <v>280</v>
      </c>
      <c r="O134" s="15"/>
      <c r="P134" s="16"/>
      <c r="Q134" s="16"/>
      <c r="R134" s="16"/>
      <c r="S134" s="5">
        <v>77</v>
      </c>
      <c r="T134" s="5">
        <v>78</v>
      </c>
      <c r="U134" s="5"/>
      <c r="V134" s="5"/>
      <c r="W134" s="5"/>
      <c r="X134" s="5"/>
      <c r="Y134" s="5">
        <v>77</v>
      </c>
      <c r="Z134" s="42">
        <v>0.80700000000000005</v>
      </c>
      <c r="AA134" s="33" t="s">
        <v>1213</v>
      </c>
      <c r="AB134" s="9"/>
      <c r="AC134" s="22">
        <f t="shared" si="113"/>
        <v>39.270000000000003</v>
      </c>
      <c r="AD134" s="23">
        <f t="shared" si="114"/>
        <v>20.900000000000006</v>
      </c>
      <c r="AE134" s="23">
        <f t="shared" si="115"/>
        <v>11.729999999999997</v>
      </c>
      <c r="AF134" s="23">
        <f t="shared" si="116"/>
        <v>74.099999999999994</v>
      </c>
      <c r="AG134" s="57">
        <f t="shared" si="117"/>
        <v>0.77</v>
      </c>
      <c r="AH134" s="58">
        <f t="shared" si="118"/>
        <v>0.77999999999999992</v>
      </c>
      <c r="AI134" s="58">
        <f t="shared" si="119"/>
        <v>0.65265082266910412</v>
      </c>
      <c r="AJ134" s="58">
        <f t="shared" si="120"/>
        <v>0.86333449842712351</v>
      </c>
      <c r="AK134" s="8">
        <f t="shared" si="121"/>
        <v>3.4999999999999987</v>
      </c>
      <c r="AL134" s="8">
        <f t="shared" si="122"/>
        <v>0.29487179487179488</v>
      </c>
      <c r="AM134" s="42">
        <f t="shared" ref="AM134:AM189" si="123">(AC134+AF134)/(AC134+AD134+AE134+AF134)</f>
        <v>0.77650684931506853</v>
      </c>
    </row>
    <row r="135" spans="1:39" x14ac:dyDescent="0.45">
      <c r="A135" s="38">
        <v>132</v>
      </c>
      <c r="B135" s="66">
        <v>69</v>
      </c>
      <c r="C135" s="111" t="s">
        <v>100</v>
      </c>
      <c r="D135" s="1">
        <v>2013</v>
      </c>
      <c r="E135" s="62">
        <v>1</v>
      </c>
      <c r="F135" s="62"/>
      <c r="G135" s="1" t="s">
        <v>41</v>
      </c>
      <c r="H135" s="26">
        <v>51</v>
      </c>
      <c r="I135" s="1" t="s">
        <v>1197</v>
      </c>
      <c r="J135" s="26">
        <v>95</v>
      </c>
      <c r="K135" s="62">
        <v>1</v>
      </c>
      <c r="L135" s="7" t="s">
        <v>1200</v>
      </c>
      <c r="M135" s="7">
        <v>47</v>
      </c>
      <c r="N135" s="11" t="s">
        <v>280</v>
      </c>
      <c r="O135" s="15"/>
      <c r="P135" s="16"/>
      <c r="Q135" s="16"/>
      <c r="R135" s="16"/>
      <c r="S135" s="5">
        <v>69</v>
      </c>
      <c r="T135" s="5">
        <v>91</v>
      </c>
      <c r="U135" s="5"/>
      <c r="V135" s="5"/>
      <c r="W135" s="5"/>
      <c r="X135" s="5"/>
      <c r="Y135" s="5">
        <v>83</v>
      </c>
      <c r="Z135" s="42">
        <v>0.83</v>
      </c>
      <c r="AA135" s="33" t="s">
        <v>1212</v>
      </c>
      <c r="AB135" s="9"/>
      <c r="AC135" s="22">
        <f t="shared" si="113"/>
        <v>35.19</v>
      </c>
      <c r="AD135" s="23">
        <f t="shared" si="114"/>
        <v>8.5499999999999972</v>
      </c>
      <c r="AE135" s="23">
        <f t="shared" si="115"/>
        <v>15.810000000000002</v>
      </c>
      <c r="AF135" s="23">
        <f t="shared" si="116"/>
        <v>86.45</v>
      </c>
      <c r="AG135" s="57">
        <f t="shared" si="117"/>
        <v>0.69</v>
      </c>
      <c r="AH135" s="58">
        <f t="shared" si="118"/>
        <v>0.91</v>
      </c>
      <c r="AI135" s="58">
        <f t="shared" si="119"/>
        <v>0.80452674897119347</v>
      </c>
      <c r="AJ135" s="58">
        <f t="shared" si="120"/>
        <v>0.84539409348718952</v>
      </c>
      <c r="AK135" s="8">
        <f t="shared" si="121"/>
        <v>7.6666666666666687</v>
      </c>
      <c r="AL135" s="8">
        <f t="shared" si="122"/>
        <v>0.34065934065934073</v>
      </c>
      <c r="AM135" s="42">
        <f t="shared" si="123"/>
        <v>0.8331506849315069</v>
      </c>
    </row>
    <row r="136" spans="1:39" x14ac:dyDescent="0.45">
      <c r="A136" s="38">
        <v>133</v>
      </c>
      <c r="B136" s="66">
        <v>69</v>
      </c>
      <c r="C136" s="111" t="s">
        <v>100</v>
      </c>
      <c r="D136" s="1">
        <v>2013</v>
      </c>
      <c r="E136" s="62">
        <v>3</v>
      </c>
      <c r="F136" s="62">
        <v>1</v>
      </c>
      <c r="G136" s="1" t="s">
        <v>41</v>
      </c>
      <c r="H136" s="26">
        <v>51</v>
      </c>
      <c r="I136" s="1" t="s">
        <v>1196</v>
      </c>
      <c r="J136" s="26">
        <v>15</v>
      </c>
      <c r="K136" s="62">
        <v>1</v>
      </c>
      <c r="L136" s="7" t="s">
        <v>186</v>
      </c>
      <c r="M136" s="7">
        <v>50</v>
      </c>
      <c r="N136" s="11" t="s">
        <v>280</v>
      </c>
      <c r="O136" s="15"/>
      <c r="P136" s="16"/>
      <c r="Q136" s="16"/>
      <c r="R136" s="16"/>
      <c r="S136" s="5">
        <v>77</v>
      </c>
      <c r="T136" s="5">
        <v>80</v>
      </c>
      <c r="U136" s="5"/>
      <c r="V136" s="5"/>
      <c r="W136" s="5"/>
      <c r="X136" s="5"/>
      <c r="Y136" s="5">
        <v>77</v>
      </c>
      <c r="Z136" s="42">
        <v>0.79900000000000004</v>
      </c>
      <c r="AA136" s="33" t="s">
        <v>1211</v>
      </c>
      <c r="AB136" s="9"/>
      <c r="AC136" s="22">
        <f t="shared" si="113"/>
        <v>39.270000000000003</v>
      </c>
      <c r="AD136" s="23">
        <f t="shared" si="114"/>
        <v>3</v>
      </c>
      <c r="AE136" s="23">
        <f t="shared" si="115"/>
        <v>11.729999999999997</v>
      </c>
      <c r="AF136" s="23">
        <f t="shared" si="116"/>
        <v>12</v>
      </c>
      <c r="AG136" s="57">
        <f t="shared" si="117"/>
        <v>0.77</v>
      </c>
      <c r="AH136" s="58">
        <f t="shared" si="118"/>
        <v>0.8</v>
      </c>
      <c r="AI136" s="58">
        <f t="shared" si="119"/>
        <v>0.92902767920510998</v>
      </c>
      <c r="AJ136" s="58">
        <f t="shared" si="120"/>
        <v>0.50568900126422256</v>
      </c>
      <c r="AK136" s="8">
        <f t="shared" si="121"/>
        <v>3.850000000000001</v>
      </c>
      <c r="AL136" s="8">
        <f t="shared" si="122"/>
        <v>0.28749999999999998</v>
      </c>
      <c r="AM136" s="42">
        <f t="shared" si="123"/>
        <v>0.77681818181818185</v>
      </c>
    </row>
    <row r="137" spans="1:39" x14ac:dyDescent="0.45">
      <c r="A137" s="38">
        <v>134</v>
      </c>
      <c r="B137" s="66">
        <v>69</v>
      </c>
      <c r="C137" s="111" t="s">
        <v>100</v>
      </c>
      <c r="D137" s="1">
        <v>2013</v>
      </c>
      <c r="E137" s="62">
        <v>3</v>
      </c>
      <c r="F137" s="62"/>
      <c r="G137" s="1" t="s">
        <v>41</v>
      </c>
      <c r="H137" s="26">
        <v>51</v>
      </c>
      <c r="I137" s="1" t="s">
        <v>1196</v>
      </c>
      <c r="J137" s="26">
        <v>15</v>
      </c>
      <c r="K137" s="62">
        <v>1</v>
      </c>
      <c r="L137" s="7" t="s">
        <v>1200</v>
      </c>
      <c r="M137" s="7">
        <v>41</v>
      </c>
      <c r="N137" s="11" t="s">
        <v>280</v>
      </c>
      <c r="O137" s="15"/>
      <c r="P137" s="16"/>
      <c r="Q137" s="16"/>
      <c r="R137" s="16"/>
      <c r="S137" s="5">
        <v>77</v>
      </c>
      <c r="T137" s="5">
        <v>87</v>
      </c>
      <c r="U137" s="5"/>
      <c r="V137" s="5"/>
      <c r="W137" s="5"/>
      <c r="X137" s="5"/>
      <c r="Y137" s="5">
        <v>79</v>
      </c>
      <c r="Z137" s="42">
        <v>0.82199999999999995</v>
      </c>
      <c r="AA137" s="33" t="s">
        <v>1210</v>
      </c>
      <c r="AB137" s="9"/>
      <c r="AC137" s="22">
        <f t="shared" si="113"/>
        <v>39.270000000000003</v>
      </c>
      <c r="AD137" s="23">
        <f t="shared" si="114"/>
        <v>1.9499999999999993</v>
      </c>
      <c r="AE137" s="23">
        <f t="shared" si="115"/>
        <v>11.729999999999997</v>
      </c>
      <c r="AF137" s="23">
        <f t="shared" si="116"/>
        <v>13.05</v>
      </c>
      <c r="AG137" s="57">
        <f t="shared" si="117"/>
        <v>0.77</v>
      </c>
      <c r="AH137" s="58">
        <f t="shared" si="118"/>
        <v>0.87</v>
      </c>
      <c r="AI137" s="58">
        <f t="shared" si="119"/>
        <v>0.95269286754002924</v>
      </c>
      <c r="AJ137" s="58">
        <f t="shared" si="120"/>
        <v>0.52663438256658601</v>
      </c>
      <c r="AK137" s="8">
        <f t="shared" si="121"/>
        <v>5.9230769230769234</v>
      </c>
      <c r="AL137" s="8">
        <f t="shared" si="122"/>
        <v>0.26436781609195398</v>
      </c>
      <c r="AM137" s="42">
        <f t="shared" si="123"/>
        <v>0.79272727272727284</v>
      </c>
    </row>
    <row r="138" spans="1:39" x14ac:dyDescent="0.45">
      <c r="A138" s="38">
        <v>135</v>
      </c>
      <c r="B138" s="66">
        <v>70</v>
      </c>
      <c r="C138" s="111" t="s">
        <v>101</v>
      </c>
      <c r="D138" s="1">
        <v>2013</v>
      </c>
      <c r="E138" s="62">
        <v>1</v>
      </c>
      <c r="F138" s="62">
        <v>1</v>
      </c>
      <c r="G138" s="1" t="s">
        <v>41</v>
      </c>
      <c r="H138" s="26">
        <v>239</v>
      </c>
      <c r="I138" s="1" t="s">
        <v>1240</v>
      </c>
      <c r="J138" s="26">
        <v>103</v>
      </c>
      <c r="K138" s="62">
        <v>1</v>
      </c>
      <c r="L138" s="1" t="s">
        <v>186</v>
      </c>
      <c r="M138" s="7" t="s">
        <v>1236</v>
      </c>
      <c r="N138" s="11" t="s">
        <v>280</v>
      </c>
      <c r="O138" s="15"/>
      <c r="P138" s="16"/>
      <c r="Q138" s="16"/>
      <c r="R138" s="16"/>
      <c r="S138" s="5">
        <v>72.2</v>
      </c>
      <c r="T138" s="5">
        <v>85</v>
      </c>
      <c r="U138" s="5"/>
      <c r="V138" s="5"/>
      <c r="W138" s="5"/>
      <c r="X138" s="5"/>
      <c r="Y138" s="5"/>
      <c r="Z138" s="42">
        <v>0.83199999999999996</v>
      </c>
      <c r="AA138" s="5" t="s">
        <v>1209</v>
      </c>
      <c r="AB138" s="9"/>
      <c r="AC138" s="22">
        <f t="shared" si="113"/>
        <v>172.55799999999999</v>
      </c>
      <c r="AD138" s="23">
        <f t="shared" si="114"/>
        <v>15.450000000000003</v>
      </c>
      <c r="AE138" s="23">
        <f t="shared" si="115"/>
        <v>66.442000000000007</v>
      </c>
      <c r="AF138" s="23">
        <f t="shared" si="116"/>
        <v>87.55</v>
      </c>
      <c r="AG138" s="57">
        <f t="shared" si="117"/>
        <v>0.72199999999999998</v>
      </c>
      <c r="AH138" s="58">
        <f t="shared" si="118"/>
        <v>0.85</v>
      </c>
      <c r="AI138" s="58">
        <f t="shared" si="119"/>
        <v>0.91782264584485773</v>
      </c>
      <c r="AJ138" s="58">
        <f t="shared" si="120"/>
        <v>0.56853602784560231</v>
      </c>
      <c r="AK138" s="8">
        <f t="shared" si="121"/>
        <v>4.8133333333333326</v>
      </c>
      <c r="AL138" s="8">
        <f t="shared" si="122"/>
        <v>0.32705882352941179</v>
      </c>
      <c r="AM138" s="42">
        <f t="shared" si="123"/>
        <v>0.7605497076023392</v>
      </c>
    </row>
    <row r="139" spans="1:39" x14ac:dyDescent="0.45">
      <c r="A139" s="38">
        <v>136</v>
      </c>
      <c r="B139" s="66">
        <v>71</v>
      </c>
      <c r="C139" s="111" t="s">
        <v>1270</v>
      </c>
      <c r="D139" s="1">
        <v>2013</v>
      </c>
      <c r="E139" s="62">
        <v>1</v>
      </c>
      <c r="F139" s="62">
        <v>1</v>
      </c>
      <c r="G139" s="1" t="s">
        <v>41</v>
      </c>
      <c r="H139" s="26">
        <v>17</v>
      </c>
      <c r="I139" s="1" t="s">
        <v>1242</v>
      </c>
      <c r="J139" s="26">
        <v>12</v>
      </c>
      <c r="K139" s="62">
        <v>1</v>
      </c>
      <c r="L139" s="7" t="s">
        <v>186</v>
      </c>
      <c r="M139" s="7" t="s">
        <v>1208</v>
      </c>
      <c r="N139" s="11" t="s">
        <v>280</v>
      </c>
      <c r="O139" s="15"/>
      <c r="P139" s="16"/>
      <c r="Q139" s="16"/>
      <c r="R139" s="16"/>
      <c r="S139" s="5">
        <v>82.4</v>
      </c>
      <c r="T139" s="5">
        <v>91.7</v>
      </c>
      <c r="U139" s="5">
        <v>93</v>
      </c>
      <c r="V139" s="5">
        <v>78.599999999999994</v>
      </c>
      <c r="W139" s="5"/>
      <c r="X139" s="5"/>
      <c r="Y139" s="5">
        <v>86.2</v>
      </c>
      <c r="Z139" s="42">
        <v>0.86799999999999999</v>
      </c>
      <c r="AA139" s="33"/>
      <c r="AB139" s="9"/>
      <c r="AC139" s="22">
        <f>H139*S139/100</f>
        <v>14.008000000000003</v>
      </c>
      <c r="AD139" s="23">
        <f>J139-AF139</f>
        <v>0.99599999999999866</v>
      </c>
      <c r="AE139" s="23">
        <f>H139-AC139</f>
        <v>2.9919999999999973</v>
      </c>
      <c r="AF139" s="23">
        <f>J139*T139/100</f>
        <v>11.004000000000001</v>
      </c>
      <c r="AG139" s="57">
        <f t="shared" si="117"/>
        <v>0.82400000000000018</v>
      </c>
      <c r="AH139" s="58">
        <f t="shared" si="118"/>
        <v>0.91700000000000015</v>
      </c>
      <c r="AI139" s="58">
        <f t="shared" si="119"/>
        <v>0.93361770194614779</v>
      </c>
      <c r="AJ139" s="58">
        <f t="shared" si="120"/>
        <v>0.78622463561017453</v>
      </c>
      <c r="AK139" s="8">
        <f>AG139/(1-AH139)</f>
        <v>9.9277108433735144</v>
      </c>
      <c r="AL139" s="8">
        <f>(1-AG139)/AH139</f>
        <v>0.19193020719738255</v>
      </c>
      <c r="AM139" s="42">
        <f t="shared" si="123"/>
        <v>0.86248275862068979</v>
      </c>
    </row>
    <row r="140" spans="1:39" x14ac:dyDescent="0.45">
      <c r="A140" s="38">
        <v>137</v>
      </c>
      <c r="B140" s="66">
        <v>74</v>
      </c>
      <c r="C140" s="111" t="s">
        <v>1199</v>
      </c>
      <c r="D140" s="1">
        <v>2013</v>
      </c>
      <c r="E140" s="62">
        <v>3</v>
      </c>
      <c r="F140" s="62">
        <v>1</v>
      </c>
      <c r="G140" s="1" t="s">
        <v>41</v>
      </c>
      <c r="H140" s="26">
        <v>12</v>
      </c>
      <c r="I140" s="1" t="s">
        <v>1243</v>
      </c>
      <c r="J140" s="26">
        <v>8</v>
      </c>
      <c r="K140" s="62">
        <v>1</v>
      </c>
      <c r="L140" s="7" t="s">
        <v>186</v>
      </c>
      <c r="M140" s="7">
        <v>26.5</v>
      </c>
      <c r="N140" s="11" t="s">
        <v>280</v>
      </c>
      <c r="O140" s="15"/>
      <c r="P140" s="16"/>
      <c r="Q140" s="16"/>
      <c r="R140" s="16"/>
      <c r="S140" s="5">
        <v>69.2</v>
      </c>
      <c r="T140" s="5">
        <v>87.5</v>
      </c>
      <c r="U140" s="5"/>
      <c r="V140" s="5"/>
      <c r="W140" s="5"/>
      <c r="X140" s="5"/>
      <c r="Y140" s="5"/>
      <c r="Z140" s="42"/>
      <c r="AA140" s="33"/>
      <c r="AB140" s="9"/>
      <c r="AC140" s="22">
        <f>H140*S140/100</f>
        <v>8.3040000000000003</v>
      </c>
      <c r="AD140" s="23">
        <f>J140-AF140</f>
        <v>1</v>
      </c>
      <c r="AE140" s="23">
        <f>H140-AC140</f>
        <v>3.6959999999999997</v>
      </c>
      <c r="AF140" s="23">
        <f>J140*T140/100</f>
        <v>7</v>
      </c>
      <c r="AG140" s="57">
        <f t="shared" si="117"/>
        <v>0.69200000000000006</v>
      </c>
      <c r="AH140" s="58">
        <f t="shared" si="118"/>
        <v>0.875</v>
      </c>
      <c r="AI140" s="58">
        <f t="shared" si="119"/>
        <v>0.89251934651762688</v>
      </c>
      <c r="AJ140" s="58">
        <f t="shared" si="120"/>
        <v>0.65445026178010468</v>
      </c>
      <c r="AK140" s="8">
        <f>AG140/(1-AH140)</f>
        <v>5.5360000000000005</v>
      </c>
      <c r="AL140" s="8">
        <f>(1-AG140)/AH140</f>
        <v>0.35199999999999992</v>
      </c>
      <c r="AM140" s="42">
        <f t="shared" si="123"/>
        <v>0.76519999999999999</v>
      </c>
    </row>
    <row r="141" spans="1:39" x14ac:dyDescent="0.45">
      <c r="A141" s="38">
        <v>138</v>
      </c>
      <c r="B141" s="66">
        <v>76</v>
      </c>
      <c r="C141" s="111" t="s">
        <v>104</v>
      </c>
      <c r="D141" s="1">
        <v>2012</v>
      </c>
      <c r="E141" s="62">
        <v>4</v>
      </c>
      <c r="F141" s="62">
        <v>1</v>
      </c>
      <c r="G141" s="1" t="s">
        <v>41</v>
      </c>
      <c r="H141" s="26">
        <v>170</v>
      </c>
      <c r="I141" s="1" t="s">
        <v>1244</v>
      </c>
      <c r="J141" s="26">
        <v>35</v>
      </c>
      <c r="K141" s="62">
        <v>1</v>
      </c>
      <c r="L141" s="7" t="s">
        <v>186</v>
      </c>
      <c r="M141" s="7" t="s">
        <v>1207</v>
      </c>
      <c r="N141" s="11" t="s">
        <v>280</v>
      </c>
      <c r="O141" s="15"/>
      <c r="P141" s="16"/>
      <c r="Q141" s="16"/>
      <c r="R141" s="16"/>
      <c r="S141" s="5">
        <v>82</v>
      </c>
      <c r="T141" s="5">
        <v>91</v>
      </c>
      <c r="U141" s="5"/>
      <c r="V141" s="5"/>
      <c r="W141" s="5"/>
      <c r="X141" s="5"/>
      <c r="Y141" s="5"/>
      <c r="Z141" s="42">
        <v>0.9</v>
      </c>
      <c r="AA141" s="33" t="s">
        <v>1206</v>
      </c>
      <c r="AB141" s="9"/>
      <c r="AC141" s="22">
        <f>H141*S141/100</f>
        <v>139.4</v>
      </c>
      <c r="AD141" s="23">
        <f>J141-AF141</f>
        <v>3.1499999999999986</v>
      </c>
      <c r="AE141" s="23">
        <f>H141-AC141</f>
        <v>30.599999999999994</v>
      </c>
      <c r="AF141" s="23">
        <f>J141*T141/100</f>
        <v>31.85</v>
      </c>
      <c r="AG141" s="57">
        <f t="shared" si="117"/>
        <v>0.82000000000000006</v>
      </c>
      <c r="AH141" s="58">
        <f t="shared" si="118"/>
        <v>0.91</v>
      </c>
      <c r="AI141" s="58">
        <f t="shared" si="119"/>
        <v>0.97790249035426158</v>
      </c>
      <c r="AJ141" s="58">
        <f t="shared" si="120"/>
        <v>0.51000800640512411</v>
      </c>
      <c r="AK141" s="8">
        <f>AG141/(1-AH141)</f>
        <v>9.1111111111111143</v>
      </c>
      <c r="AL141" s="8">
        <f>(1-AG141)/AH141</f>
        <v>0.19780219780219774</v>
      </c>
      <c r="AM141" s="42">
        <f t="shared" si="123"/>
        <v>0.83536585365853655</v>
      </c>
    </row>
    <row r="142" spans="1:39" x14ac:dyDescent="0.45">
      <c r="A142" s="38">
        <v>139</v>
      </c>
      <c r="B142" s="66">
        <v>77</v>
      </c>
      <c r="C142" s="111" t="s">
        <v>1171</v>
      </c>
      <c r="D142" s="1">
        <v>2012</v>
      </c>
      <c r="E142" s="62">
        <v>3</v>
      </c>
      <c r="F142" s="62">
        <v>1</v>
      </c>
      <c r="G142" s="1" t="s">
        <v>41</v>
      </c>
      <c r="H142" s="26">
        <v>48</v>
      </c>
      <c r="I142" s="1" t="s">
        <v>1245</v>
      </c>
      <c r="J142" s="26">
        <v>70</v>
      </c>
      <c r="K142" s="62">
        <v>1</v>
      </c>
      <c r="L142" s="7" t="s">
        <v>1205</v>
      </c>
      <c r="M142" s="7" t="s">
        <v>1225</v>
      </c>
      <c r="N142" s="12"/>
      <c r="O142" s="15"/>
      <c r="P142" s="16"/>
      <c r="Q142" s="16"/>
      <c r="R142" s="16"/>
      <c r="S142" s="5"/>
      <c r="T142" s="5"/>
      <c r="U142" s="5"/>
      <c r="V142" s="5"/>
      <c r="W142" s="5"/>
      <c r="X142" s="5"/>
      <c r="Y142" s="5"/>
      <c r="Z142" s="42">
        <v>0.86</v>
      </c>
      <c r="AA142" s="33"/>
      <c r="AB142" s="9"/>
      <c r="AC142" s="22"/>
      <c r="AD142" s="23"/>
      <c r="AE142" s="23"/>
      <c r="AF142" s="23"/>
      <c r="AG142" s="57"/>
      <c r="AH142" s="58"/>
      <c r="AI142" s="58"/>
      <c r="AJ142" s="58"/>
      <c r="AK142" s="8"/>
      <c r="AL142" s="8"/>
      <c r="AM142" s="42"/>
    </row>
    <row r="143" spans="1:39" x14ac:dyDescent="0.45">
      <c r="A143" s="38">
        <v>140</v>
      </c>
      <c r="B143" s="25">
        <v>78</v>
      </c>
      <c r="C143" s="71" t="s">
        <v>105</v>
      </c>
      <c r="D143" s="2">
        <v>2012</v>
      </c>
      <c r="E143" s="62">
        <v>3</v>
      </c>
      <c r="F143" s="62">
        <v>3</v>
      </c>
      <c r="G143" s="1" t="s">
        <v>41</v>
      </c>
      <c r="H143" s="26">
        <v>30</v>
      </c>
      <c r="I143" s="1" t="s">
        <v>161</v>
      </c>
      <c r="J143" s="26">
        <v>10</v>
      </c>
      <c r="K143" s="62">
        <v>1</v>
      </c>
      <c r="L143" s="7" t="s">
        <v>1178</v>
      </c>
      <c r="M143" s="7" t="s">
        <v>1225</v>
      </c>
      <c r="N143" s="12"/>
      <c r="O143" s="15"/>
      <c r="P143" s="16"/>
      <c r="Q143" s="16"/>
      <c r="R143" s="16"/>
      <c r="S143" s="5"/>
      <c r="T143" s="5"/>
      <c r="U143" s="5"/>
      <c r="V143" s="5"/>
      <c r="W143" s="5"/>
      <c r="X143" s="5"/>
      <c r="Y143" s="5"/>
      <c r="Z143" s="42">
        <v>0.88900000000000001</v>
      </c>
      <c r="AA143" s="33"/>
      <c r="AB143" s="9"/>
      <c r="AC143" s="22"/>
      <c r="AD143" s="23"/>
      <c r="AE143" s="23"/>
      <c r="AF143" s="23"/>
      <c r="AG143" s="57"/>
      <c r="AH143" s="58"/>
      <c r="AI143" s="58"/>
      <c r="AJ143" s="58"/>
      <c r="AK143" s="8"/>
      <c r="AL143" s="8"/>
      <c r="AM143" s="42"/>
    </row>
    <row r="144" spans="1:39" x14ac:dyDescent="0.45">
      <c r="A144" s="38">
        <v>141</v>
      </c>
      <c r="B144" s="25">
        <v>79</v>
      </c>
      <c r="C144" s="71" t="s">
        <v>77</v>
      </c>
      <c r="D144" s="2">
        <v>2012</v>
      </c>
      <c r="E144" s="62">
        <v>1</v>
      </c>
      <c r="F144" s="62"/>
      <c r="G144" s="1" t="s">
        <v>41</v>
      </c>
      <c r="H144" s="26">
        <v>63</v>
      </c>
      <c r="I144" s="1" t="s">
        <v>1247</v>
      </c>
      <c r="J144" s="26">
        <v>32</v>
      </c>
      <c r="K144" s="62">
        <v>1</v>
      </c>
      <c r="L144" s="7" t="s">
        <v>185</v>
      </c>
      <c r="M144" s="7" t="s">
        <v>1236</v>
      </c>
      <c r="N144" s="12"/>
      <c r="O144" s="15"/>
      <c r="P144" s="16"/>
      <c r="Q144" s="16"/>
      <c r="R144" s="16"/>
      <c r="S144" s="5"/>
      <c r="T144" s="5"/>
      <c r="U144" s="5"/>
      <c r="V144" s="5"/>
      <c r="W144" s="5"/>
      <c r="X144" s="5"/>
      <c r="Y144" s="5"/>
      <c r="Z144" s="42">
        <v>0.73699999999999999</v>
      </c>
      <c r="AA144" s="33"/>
      <c r="AB144" s="9"/>
      <c r="AC144" s="22"/>
      <c r="AD144" s="23"/>
      <c r="AE144" s="23"/>
      <c r="AF144" s="23"/>
      <c r="AG144" s="57"/>
      <c r="AH144" s="58"/>
      <c r="AI144" s="58"/>
      <c r="AJ144" s="58"/>
      <c r="AK144" s="8"/>
      <c r="AL144" s="8"/>
      <c r="AM144" s="42"/>
    </row>
    <row r="145" spans="1:39" x14ac:dyDescent="0.45">
      <c r="A145" s="38">
        <v>142</v>
      </c>
      <c r="B145" s="25">
        <v>79</v>
      </c>
      <c r="C145" s="71" t="s">
        <v>77</v>
      </c>
      <c r="D145" s="2">
        <v>2012</v>
      </c>
      <c r="E145" s="62">
        <v>1</v>
      </c>
      <c r="F145" s="62"/>
      <c r="G145" s="1" t="s">
        <v>41</v>
      </c>
      <c r="H145" s="26">
        <v>63</v>
      </c>
      <c r="I145" s="1" t="s">
        <v>1247</v>
      </c>
      <c r="J145" s="26">
        <v>32</v>
      </c>
      <c r="K145" s="62">
        <v>1</v>
      </c>
      <c r="L145" s="7" t="s">
        <v>1198</v>
      </c>
      <c r="M145" s="7"/>
      <c r="N145" s="12"/>
      <c r="O145" s="15"/>
      <c r="P145" s="16"/>
      <c r="Q145" s="16"/>
      <c r="R145" s="16"/>
      <c r="S145" s="5"/>
      <c r="T145" s="5"/>
      <c r="U145" s="5"/>
      <c r="V145" s="5"/>
      <c r="W145" s="5"/>
      <c r="X145" s="5"/>
      <c r="Y145" s="5"/>
      <c r="Z145" s="42">
        <v>0.74399999999999999</v>
      </c>
      <c r="AA145" s="33"/>
      <c r="AB145" s="9"/>
      <c r="AC145" s="22"/>
      <c r="AD145" s="23"/>
      <c r="AE145" s="23"/>
      <c r="AF145" s="23"/>
      <c r="AG145" s="57"/>
      <c r="AH145" s="58"/>
      <c r="AI145" s="58"/>
      <c r="AJ145" s="58"/>
      <c r="AK145" s="8"/>
      <c r="AL145" s="8"/>
      <c r="AM145" s="42"/>
    </row>
    <row r="146" spans="1:39" x14ac:dyDescent="0.45">
      <c r="A146" s="38">
        <v>143</v>
      </c>
      <c r="B146" s="25">
        <v>80</v>
      </c>
      <c r="C146" s="71" t="s">
        <v>1248</v>
      </c>
      <c r="D146" s="2">
        <v>2011</v>
      </c>
      <c r="E146" s="62">
        <v>5</v>
      </c>
      <c r="F146" s="62">
        <v>1</v>
      </c>
      <c r="G146" s="1" t="s">
        <v>41</v>
      </c>
      <c r="H146" s="26">
        <v>32</v>
      </c>
      <c r="I146" s="1" t="s">
        <v>1250</v>
      </c>
      <c r="J146" s="26">
        <v>33</v>
      </c>
      <c r="K146" s="62">
        <v>1</v>
      </c>
      <c r="L146" s="7" t="s">
        <v>185</v>
      </c>
      <c r="M146" s="7" t="s">
        <v>1249</v>
      </c>
      <c r="N146" s="12"/>
      <c r="O146" s="15"/>
      <c r="P146" s="16"/>
      <c r="Q146" s="16"/>
      <c r="R146" s="16"/>
      <c r="S146" s="5"/>
      <c r="T146" s="5"/>
      <c r="U146" s="5"/>
      <c r="V146" s="5"/>
      <c r="W146" s="5"/>
      <c r="X146" s="5"/>
      <c r="Y146" s="5"/>
      <c r="Z146" s="42">
        <v>0.86</v>
      </c>
      <c r="AA146" s="33" t="s">
        <v>1204</v>
      </c>
      <c r="AB146" s="9"/>
      <c r="AC146" s="22"/>
      <c r="AD146" s="23"/>
      <c r="AE146" s="23"/>
      <c r="AF146" s="23"/>
      <c r="AG146" s="57"/>
      <c r="AH146" s="58"/>
      <c r="AI146" s="58"/>
      <c r="AJ146" s="58"/>
      <c r="AK146" s="8"/>
      <c r="AL146" s="8"/>
      <c r="AM146" s="42"/>
    </row>
    <row r="147" spans="1:39" x14ac:dyDescent="0.45">
      <c r="A147" s="38">
        <v>144</v>
      </c>
      <c r="B147" s="25">
        <v>82</v>
      </c>
      <c r="C147" s="71" t="s">
        <v>106</v>
      </c>
      <c r="D147" s="2">
        <v>2011</v>
      </c>
      <c r="E147" s="62">
        <v>3</v>
      </c>
      <c r="F147" s="62">
        <v>1</v>
      </c>
      <c r="G147" s="1" t="s">
        <v>41</v>
      </c>
      <c r="H147" s="26">
        <v>14</v>
      </c>
      <c r="I147" s="1" t="s">
        <v>1233</v>
      </c>
      <c r="J147" s="26">
        <v>16</v>
      </c>
      <c r="K147" s="62">
        <v>1</v>
      </c>
      <c r="L147" s="7" t="s">
        <v>185</v>
      </c>
      <c r="M147" s="7" t="s">
        <v>1203</v>
      </c>
      <c r="N147" s="11" t="s">
        <v>280</v>
      </c>
      <c r="O147" s="15"/>
      <c r="P147" s="16"/>
      <c r="Q147" s="16"/>
      <c r="R147" s="16"/>
      <c r="S147" s="5">
        <v>7.14</v>
      </c>
      <c r="T147" s="5">
        <v>100</v>
      </c>
      <c r="U147" s="5">
        <v>100</v>
      </c>
      <c r="V147" s="5">
        <v>55.17</v>
      </c>
      <c r="W147" s="5"/>
      <c r="X147" s="5"/>
      <c r="Y147" s="5"/>
      <c r="Z147" s="42"/>
      <c r="AA147" s="33"/>
      <c r="AB147" s="9"/>
      <c r="AC147" s="22">
        <f>H147*S147/100</f>
        <v>0.99959999999999993</v>
      </c>
      <c r="AD147" s="23">
        <f>J147-AF147</f>
        <v>0</v>
      </c>
      <c r="AE147" s="23">
        <f>H147-AC147</f>
        <v>13.000400000000001</v>
      </c>
      <c r="AF147" s="23">
        <f>J147*T147/100</f>
        <v>16</v>
      </c>
      <c r="AG147" s="57">
        <f t="shared" ref="AG147:AG151" si="124">AC147/(AC147+AE147)</f>
        <v>7.1399999999999991E-2</v>
      </c>
      <c r="AH147" s="58">
        <f t="shared" ref="AH147:AH151" si="125">AF147/(AD147+AF147)</f>
        <v>1</v>
      </c>
      <c r="AI147" s="58">
        <f t="shared" ref="AI147:AI151" si="126">AC147/(AC147+AD147)</f>
        <v>1</v>
      </c>
      <c r="AJ147" s="58">
        <f t="shared" ref="AJ147:AJ151" si="127">AF147/(AE147+AF147)</f>
        <v>0.55171652804788907</v>
      </c>
      <c r="AK147" s="60" t="e">
        <f>AG147/(1-AH147)</f>
        <v>#DIV/0!</v>
      </c>
      <c r="AL147" s="8">
        <f>(1-AG147)/AH147</f>
        <v>0.92859999999999998</v>
      </c>
      <c r="AM147" s="42">
        <f t="shared" si="123"/>
        <v>0.56665333333333334</v>
      </c>
    </row>
    <row r="148" spans="1:39" x14ac:dyDescent="0.45">
      <c r="A148" s="38">
        <v>145</v>
      </c>
      <c r="B148" s="25">
        <v>83</v>
      </c>
      <c r="C148" s="71" t="s">
        <v>69</v>
      </c>
      <c r="D148" s="2">
        <v>2010</v>
      </c>
      <c r="E148" s="62">
        <v>4</v>
      </c>
      <c r="F148" s="62">
        <v>1</v>
      </c>
      <c r="G148" s="1" t="s">
        <v>41</v>
      </c>
      <c r="H148" s="26">
        <v>32</v>
      </c>
      <c r="I148" s="1" t="s">
        <v>232</v>
      </c>
      <c r="J148" s="26">
        <v>25</v>
      </c>
      <c r="K148" s="62">
        <v>1</v>
      </c>
      <c r="L148" s="7" t="s">
        <v>185</v>
      </c>
      <c r="M148" s="56">
        <v>51.4</v>
      </c>
      <c r="N148" s="11" t="s">
        <v>280</v>
      </c>
      <c r="O148" s="15"/>
      <c r="P148" s="16"/>
      <c r="Q148" s="16"/>
      <c r="R148" s="16"/>
      <c r="S148" s="5">
        <v>87</v>
      </c>
      <c r="T148" s="5">
        <v>95</v>
      </c>
      <c r="U148" s="5"/>
      <c r="V148" s="5"/>
      <c r="W148" s="5"/>
      <c r="X148" s="5"/>
      <c r="Y148" s="5"/>
      <c r="Z148" s="42">
        <v>0.93</v>
      </c>
      <c r="AA148" s="33"/>
      <c r="AB148" s="9"/>
      <c r="AC148" s="22">
        <f t="shared" ref="AC148" si="128">H148*S148/100</f>
        <v>27.84</v>
      </c>
      <c r="AD148" s="23">
        <f t="shared" ref="AD148:AD149" si="129">J148-AF148</f>
        <v>1.25</v>
      </c>
      <c r="AE148" s="23">
        <f t="shared" ref="AE148:AE149" si="130">H148-AC148</f>
        <v>4.16</v>
      </c>
      <c r="AF148" s="23">
        <f t="shared" ref="AF148:AF149" si="131">J148*T148/100</f>
        <v>23.75</v>
      </c>
      <c r="AG148" s="57">
        <f t="shared" si="124"/>
        <v>0.87</v>
      </c>
      <c r="AH148" s="58">
        <f t="shared" si="125"/>
        <v>0.95</v>
      </c>
      <c r="AI148" s="58">
        <f t="shared" si="126"/>
        <v>0.95702990718459957</v>
      </c>
      <c r="AJ148" s="58">
        <f t="shared" si="127"/>
        <v>0.85094948047294872</v>
      </c>
      <c r="AK148" s="8">
        <f t="shared" ref="AK148:AK149" si="132">AG148/(1-AH148)</f>
        <v>17.399999999999984</v>
      </c>
      <c r="AL148" s="8">
        <f t="shared" ref="AL148:AL149" si="133">(1-AG148)/AH148</f>
        <v>0.1368421052631579</v>
      </c>
      <c r="AM148" s="42">
        <f t="shared" si="123"/>
        <v>0.90508771929824572</v>
      </c>
    </row>
    <row r="149" spans="1:39" x14ac:dyDescent="0.45">
      <c r="A149" s="38">
        <v>146</v>
      </c>
      <c r="B149" s="25">
        <v>83</v>
      </c>
      <c r="C149" s="71" t="s">
        <v>69</v>
      </c>
      <c r="D149" s="2">
        <v>2010</v>
      </c>
      <c r="E149" s="62" t="s">
        <v>1253</v>
      </c>
      <c r="F149" s="62">
        <v>1</v>
      </c>
      <c r="G149" s="1" t="s">
        <v>1252</v>
      </c>
      <c r="H149" s="26">
        <v>23</v>
      </c>
      <c r="I149" s="1" t="s">
        <v>1251</v>
      </c>
      <c r="J149" s="26">
        <v>18</v>
      </c>
      <c r="K149" s="62">
        <v>1</v>
      </c>
      <c r="L149" s="7" t="s">
        <v>185</v>
      </c>
      <c r="M149" s="56">
        <v>54.5</v>
      </c>
      <c r="N149" s="11" t="s">
        <v>280</v>
      </c>
      <c r="O149" s="15"/>
      <c r="P149" s="16"/>
      <c r="Q149" s="16"/>
      <c r="R149" s="16"/>
      <c r="S149" s="5">
        <v>81</v>
      </c>
      <c r="T149" s="5">
        <v>83</v>
      </c>
      <c r="U149" s="5"/>
      <c r="V149" s="5"/>
      <c r="W149" s="5"/>
      <c r="X149" s="5"/>
      <c r="Y149" s="5"/>
      <c r="Z149" s="5">
        <v>0.84</v>
      </c>
      <c r="AA149" s="33"/>
      <c r="AB149" s="9"/>
      <c r="AC149" s="22">
        <f>H149*S149/100</f>
        <v>18.63</v>
      </c>
      <c r="AD149" s="23">
        <f t="shared" si="129"/>
        <v>3.0600000000000005</v>
      </c>
      <c r="AE149" s="23">
        <f t="shared" si="130"/>
        <v>4.370000000000001</v>
      </c>
      <c r="AF149" s="23">
        <f t="shared" si="131"/>
        <v>14.94</v>
      </c>
      <c r="AG149" s="57">
        <f t="shared" si="124"/>
        <v>0.80999999999999994</v>
      </c>
      <c r="AH149" s="58">
        <f t="shared" si="125"/>
        <v>0.83</v>
      </c>
      <c r="AI149" s="58">
        <f t="shared" si="126"/>
        <v>0.8589211618257262</v>
      </c>
      <c r="AJ149" s="58">
        <f t="shared" si="127"/>
        <v>0.77369238736405999</v>
      </c>
      <c r="AK149" s="8">
        <f t="shared" si="132"/>
        <v>4.7647058823529393</v>
      </c>
      <c r="AL149" s="8">
        <f t="shared" si="133"/>
        <v>0.22891566265060248</v>
      </c>
      <c r="AM149" s="42">
        <f t="shared" si="123"/>
        <v>0.81878048780487811</v>
      </c>
    </row>
    <row r="150" spans="1:39" x14ac:dyDescent="0.45">
      <c r="A150" s="38">
        <v>147</v>
      </c>
      <c r="B150" s="25">
        <v>85</v>
      </c>
      <c r="C150" s="71" t="s">
        <v>1202</v>
      </c>
      <c r="D150" s="2">
        <v>2010</v>
      </c>
      <c r="E150" s="62">
        <v>1</v>
      </c>
      <c r="F150" s="62">
        <v>1</v>
      </c>
      <c r="G150" s="1" t="s">
        <v>41</v>
      </c>
      <c r="H150" s="26">
        <v>248</v>
      </c>
      <c r="I150" s="1" t="s">
        <v>1256</v>
      </c>
      <c r="J150" s="26">
        <v>131</v>
      </c>
      <c r="K150" s="62">
        <v>1</v>
      </c>
      <c r="L150" s="7" t="s">
        <v>185</v>
      </c>
      <c r="M150" s="7">
        <v>52</v>
      </c>
      <c r="N150" s="11" t="s">
        <v>280</v>
      </c>
      <c r="O150" s="15"/>
      <c r="P150" s="16"/>
      <c r="Q150" s="16"/>
      <c r="R150" s="16"/>
      <c r="S150" s="5">
        <v>85</v>
      </c>
      <c r="T150" s="5">
        <v>68</v>
      </c>
      <c r="U150" s="5"/>
      <c r="V150" s="5"/>
      <c r="W150" s="5"/>
      <c r="X150" s="5"/>
      <c r="Y150" s="5"/>
      <c r="Z150" s="42">
        <v>0.88</v>
      </c>
      <c r="AA150" s="33" t="s">
        <v>1257</v>
      </c>
      <c r="AB150" s="9"/>
      <c r="AC150" s="22">
        <f>H150*S150/100</f>
        <v>210.8</v>
      </c>
      <c r="AD150" s="23">
        <f t="shared" ref="AD150" si="134">J150-AF150</f>
        <v>41.92</v>
      </c>
      <c r="AE150" s="23">
        <f t="shared" ref="AE150" si="135">H150-AC150</f>
        <v>37.199999999999989</v>
      </c>
      <c r="AF150" s="23">
        <f t="shared" ref="AF150" si="136">J150*T150/100</f>
        <v>89.08</v>
      </c>
      <c r="AG150" s="57">
        <f t="shared" si="124"/>
        <v>0.85000000000000009</v>
      </c>
      <c r="AH150" s="58">
        <f t="shared" si="125"/>
        <v>0.67999999999999994</v>
      </c>
      <c r="AI150" s="58">
        <f t="shared" si="126"/>
        <v>0.83412472301361185</v>
      </c>
      <c r="AJ150" s="58">
        <f t="shared" si="127"/>
        <v>0.70541653468482746</v>
      </c>
      <c r="AK150" s="8">
        <f t="shared" ref="AK150" si="137">AG150/(1-AH150)</f>
        <v>2.6562499999999996</v>
      </c>
      <c r="AL150" s="8">
        <f t="shared" ref="AL150" si="138">(1-AG150)/AH150</f>
        <v>0.22058823529411753</v>
      </c>
      <c r="AM150" s="42">
        <f t="shared" si="123"/>
        <v>0.79124010554089708</v>
      </c>
    </row>
    <row r="151" spans="1:39" x14ac:dyDescent="0.45">
      <c r="A151" s="38">
        <v>148</v>
      </c>
      <c r="B151" s="25">
        <v>87</v>
      </c>
      <c r="C151" s="71" t="s">
        <v>108</v>
      </c>
      <c r="D151" s="2">
        <v>2009</v>
      </c>
      <c r="E151" s="62">
        <v>3</v>
      </c>
      <c r="F151" s="62">
        <v>1</v>
      </c>
      <c r="G151" s="1" t="s">
        <v>41</v>
      </c>
      <c r="H151" s="26">
        <v>95</v>
      </c>
      <c r="I151" s="1" t="s">
        <v>1195</v>
      </c>
      <c r="J151" s="26">
        <v>50</v>
      </c>
      <c r="K151" s="62">
        <v>1</v>
      </c>
      <c r="L151" s="7" t="s">
        <v>185</v>
      </c>
      <c r="M151" s="7">
        <v>50.4</v>
      </c>
      <c r="N151" s="11" t="s">
        <v>280</v>
      </c>
      <c r="O151" s="15"/>
      <c r="P151" s="16"/>
      <c r="Q151" s="16"/>
      <c r="R151" s="16"/>
      <c r="S151" s="5">
        <v>80</v>
      </c>
      <c r="T151" s="5">
        <v>60</v>
      </c>
      <c r="U151" s="5"/>
      <c r="V151" s="5"/>
      <c r="W151" s="5"/>
      <c r="X151" s="5"/>
      <c r="Y151" s="5">
        <v>73</v>
      </c>
      <c r="Z151" s="42">
        <v>0.72</v>
      </c>
      <c r="AA151" s="33" t="s">
        <v>1201</v>
      </c>
      <c r="AB151" s="9"/>
      <c r="AC151" s="22">
        <f>H151*S151/100</f>
        <v>76</v>
      </c>
      <c r="AD151" s="23">
        <f>J151-AF151</f>
        <v>20</v>
      </c>
      <c r="AE151" s="23">
        <f>H151-AC151</f>
        <v>19</v>
      </c>
      <c r="AF151" s="23">
        <f>J151*T151/100</f>
        <v>30</v>
      </c>
      <c r="AG151" s="57">
        <f t="shared" si="124"/>
        <v>0.8</v>
      </c>
      <c r="AH151" s="58">
        <f t="shared" si="125"/>
        <v>0.6</v>
      </c>
      <c r="AI151" s="58">
        <f t="shared" si="126"/>
        <v>0.79166666666666663</v>
      </c>
      <c r="AJ151" s="58">
        <f t="shared" si="127"/>
        <v>0.61224489795918369</v>
      </c>
      <c r="AK151" s="8">
        <f>AG151/(1-AH151)</f>
        <v>2</v>
      </c>
      <c r="AL151" s="8">
        <f>(1-AG151)/AH151</f>
        <v>0.33333333333333326</v>
      </c>
      <c r="AM151" s="42">
        <f t="shared" si="123"/>
        <v>0.73103448275862071</v>
      </c>
    </row>
    <row r="152" spans="1:39" x14ac:dyDescent="0.45">
      <c r="A152" s="38">
        <v>149</v>
      </c>
      <c r="B152" s="25">
        <v>89</v>
      </c>
      <c r="C152" s="2" t="s">
        <v>73</v>
      </c>
      <c r="D152" s="2">
        <v>2009</v>
      </c>
      <c r="E152" s="62">
        <v>1</v>
      </c>
      <c r="F152" s="62">
        <v>0</v>
      </c>
      <c r="G152" s="1" t="s">
        <v>41</v>
      </c>
      <c r="H152" s="26">
        <v>92</v>
      </c>
      <c r="I152" s="1" t="s">
        <v>945</v>
      </c>
      <c r="J152" s="26">
        <v>68</v>
      </c>
      <c r="K152" s="62">
        <v>1</v>
      </c>
      <c r="L152" s="7" t="s">
        <v>186</v>
      </c>
      <c r="M152" s="7">
        <v>59</v>
      </c>
      <c r="N152" s="11" t="s">
        <v>280</v>
      </c>
      <c r="O152" s="15"/>
      <c r="P152" s="16"/>
      <c r="Q152" s="16"/>
      <c r="R152" s="16"/>
      <c r="S152" s="5"/>
      <c r="T152" s="5"/>
      <c r="U152" s="5"/>
      <c r="V152" s="5"/>
      <c r="W152" s="5"/>
      <c r="X152" s="5"/>
      <c r="Y152" s="5" t="s">
        <v>968</v>
      </c>
      <c r="Z152" s="42" t="s">
        <v>970</v>
      </c>
      <c r="AA152" s="33"/>
      <c r="AB152" s="9"/>
      <c r="AC152" s="22"/>
      <c r="AD152" s="23"/>
      <c r="AE152" s="23"/>
      <c r="AF152" s="23"/>
      <c r="AG152" s="57"/>
      <c r="AH152" s="58"/>
      <c r="AI152" s="58"/>
      <c r="AJ152" s="58"/>
      <c r="AK152" s="8"/>
      <c r="AL152" s="8"/>
      <c r="AM152" s="42"/>
    </row>
    <row r="153" spans="1:39" x14ac:dyDescent="0.45">
      <c r="A153" s="38">
        <v>150</v>
      </c>
      <c r="B153" s="25">
        <v>89</v>
      </c>
      <c r="C153" s="2" t="s">
        <v>73</v>
      </c>
      <c r="D153" s="2">
        <v>2009</v>
      </c>
      <c r="E153" s="62">
        <v>3</v>
      </c>
      <c r="F153" s="62">
        <v>5</v>
      </c>
      <c r="G153" s="1" t="s">
        <v>41</v>
      </c>
      <c r="H153" s="26">
        <v>92</v>
      </c>
      <c r="I153" s="1" t="s">
        <v>944</v>
      </c>
      <c r="J153" s="26">
        <v>23</v>
      </c>
      <c r="K153" s="62">
        <v>1</v>
      </c>
      <c r="L153" s="7" t="s">
        <v>186</v>
      </c>
      <c r="M153" s="7">
        <v>54</v>
      </c>
      <c r="N153" s="11" t="s">
        <v>280</v>
      </c>
      <c r="O153" s="15"/>
      <c r="P153" s="16"/>
      <c r="Q153" s="16"/>
      <c r="R153" s="16"/>
      <c r="S153" s="5"/>
      <c r="T153" s="5"/>
      <c r="U153" s="5"/>
      <c r="V153" s="5"/>
      <c r="W153" s="5"/>
      <c r="X153" s="5"/>
      <c r="Y153" s="5" t="s">
        <v>969</v>
      </c>
      <c r="Z153" s="42" t="s">
        <v>970</v>
      </c>
      <c r="AA153" s="33"/>
      <c r="AB153" s="9"/>
      <c r="AC153" s="22"/>
      <c r="AD153" s="23"/>
      <c r="AE153" s="23"/>
      <c r="AF153" s="23"/>
      <c r="AG153" s="57"/>
      <c r="AH153" s="58"/>
      <c r="AI153" s="58"/>
      <c r="AJ153" s="58"/>
      <c r="AK153" s="8"/>
      <c r="AL153" s="8"/>
      <c r="AM153" s="42"/>
    </row>
    <row r="154" spans="1:39" x14ac:dyDescent="0.45">
      <c r="A154" s="38">
        <v>151</v>
      </c>
      <c r="B154" s="25">
        <v>91</v>
      </c>
      <c r="C154" s="2" t="s">
        <v>109</v>
      </c>
      <c r="D154" s="2">
        <v>2009</v>
      </c>
      <c r="E154" s="62">
        <v>1</v>
      </c>
      <c r="F154" s="62">
        <v>1</v>
      </c>
      <c r="G154" s="1" t="s">
        <v>947</v>
      </c>
      <c r="H154" s="26">
        <v>56</v>
      </c>
      <c r="I154" s="1" t="s">
        <v>946</v>
      </c>
      <c r="J154" s="26">
        <v>52</v>
      </c>
      <c r="K154" s="62">
        <v>1</v>
      </c>
      <c r="L154" s="7" t="s">
        <v>186</v>
      </c>
      <c r="M154" s="7">
        <v>23</v>
      </c>
      <c r="N154" s="11" t="s">
        <v>280</v>
      </c>
      <c r="O154" s="15"/>
      <c r="P154" s="16"/>
      <c r="Q154" s="16"/>
      <c r="R154" s="16"/>
      <c r="S154" s="5">
        <v>67.900000000000006</v>
      </c>
      <c r="T154" s="5">
        <v>73.099999999999994</v>
      </c>
      <c r="U154" s="5">
        <v>73.099999999999994</v>
      </c>
      <c r="V154" s="5">
        <v>67.900000000000006</v>
      </c>
      <c r="W154" s="5"/>
      <c r="X154" s="5"/>
      <c r="Y154" s="5">
        <v>70.400000000000006</v>
      </c>
      <c r="Z154" s="42">
        <v>0.753</v>
      </c>
      <c r="AA154" s="33"/>
      <c r="AB154" s="9"/>
      <c r="AC154" s="22">
        <f t="shared" ref="AC154:AC166" si="139">H154*S154/100</f>
        <v>38.024000000000008</v>
      </c>
      <c r="AD154" s="23">
        <f t="shared" ref="AD154:AD166" si="140">J154-AF154</f>
        <v>13.988</v>
      </c>
      <c r="AE154" s="23">
        <f t="shared" ref="AE154:AE166" si="141">H154-AC154</f>
        <v>17.975999999999992</v>
      </c>
      <c r="AF154" s="23">
        <f t="shared" ref="AF154:AF166" si="142">J154*T154/100</f>
        <v>38.012</v>
      </c>
      <c r="AG154" s="57">
        <f t="shared" ref="AG154:AG179" si="143">AC154/(AC154+AE154)</f>
        <v>0.67900000000000016</v>
      </c>
      <c r="AH154" s="58">
        <f t="shared" ref="AH154:AH179" si="144">AF154/(AD154+AF154)</f>
        <v>0.73099999999999998</v>
      </c>
      <c r="AI154" s="58">
        <f t="shared" ref="AI154:AI179" si="145">AC154/(AC154+AD154)</f>
        <v>0.73106206260093831</v>
      </c>
      <c r="AJ154" s="58">
        <f t="shared" ref="AJ154:AJ179" si="146">AF154/(AE154+AF154)</f>
        <v>0.67893119954275927</v>
      </c>
      <c r="AK154" s="8">
        <f t="shared" ref="AK154:AK179" si="147">AG154/(1-AH154)</f>
        <v>2.5241635687732344</v>
      </c>
      <c r="AL154" s="8">
        <f t="shared" ref="AL154:AL179" si="148">(1-AG154)/AH154</f>
        <v>0.43912448700410378</v>
      </c>
      <c r="AM154" s="42">
        <f t="shared" si="123"/>
        <v>0.70403703703703702</v>
      </c>
    </row>
    <row r="155" spans="1:39" x14ac:dyDescent="0.45">
      <c r="A155" s="38">
        <v>152</v>
      </c>
      <c r="B155" s="25">
        <v>93</v>
      </c>
      <c r="C155" s="2" t="s">
        <v>110</v>
      </c>
      <c r="D155" s="2">
        <v>2009</v>
      </c>
      <c r="E155" s="62">
        <v>4</v>
      </c>
      <c r="F155" s="62">
        <v>1</v>
      </c>
      <c r="G155" s="1" t="s">
        <v>41</v>
      </c>
      <c r="H155" s="26">
        <v>72</v>
      </c>
      <c r="I155" s="1" t="s">
        <v>924</v>
      </c>
      <c r="J155" s="26">
        <v>17</v>
      </c>
      <c r="K155" s="62">
        <v>1</v>
      </c>
      <c r="L155" s="7" t="s">
        <v>186</v>
      </c>
      <c r="M155" s="7" t="s">
        <v>394</v>
      </c>
      <c r="N155" s="11"/>
      <c r="O155" s="15"/>
      <c r="P155" s="16"/>
      <c r="Q155" s="16"/>
      <c r="R155" s="16"/>
      <c r="S155" s="5">
        <v>88.2</v>
      </c>
      <c r="T155" s="5">
        <v>56.5</v>
      </c>
      <c r="U155" s="5"/>
      <c r="V155" s="5"/>
      <c r="W155" s="5"/>
      <c r="X155" s="5"/>
      <c r="Y155" s="5"/>
      <c r="Z155" s="42">
        <v>0.79</v>
      </c>
      <c r="AA155" s="33"/>
      <c r="AB155" s="9"/>
      <c r="AC155" s="22">
        <f t="shared" si="139"/>
        <v>63.504000000000005</v>
      </c>
      <c r="AD155" s="23">
        <f t="shared" si="140"/>
        <v>7.3949999999999996</v>
      </c>
      <c r="AE155" s="23">
        <f t="shared" si="141"/>
        <v>8.4959999999999951</v>
      </c>
      <c r="AF155" s="23">
        <f t="shared" si="142"/>
        <v>9.6050000000000004</v>
      </c>
      <c r="AG155" s="57">
        <f t="shared" si="143"/>
        <v>0.88200000000000012</v>
      </c>
      <c r="AH155" s="58">
        <f t="shared" si="144"/>
        <v>0.56500000000000006</v>
      </c>
      <c r="AI155" s="58">
        <f t="shared" si="145"/>
        <v>0.89569669529894647</v>
      </c>
      <c r="AJ155" s="58">
        <f t="shared" si="146"/>
        <v>0.53063366664825162</v>
      </c>
      <c r="AK155" s="8">
        <f t="shared" si="147"/>
        <v>2.0275862068965522</v>
      </c>
      <c r="AL155" s="8">
        <f t="shared" si="148"/>
        <v>0.20884955752212367</v>
      </c>
      <c r="AM155" s="42">
        <f t="shared" si="123"/>
        <v>0.82144943820224725</v>
      </c>
    </row>
    <row r="156" spans="1:39" x14ac:dyDescent="0.45">
      <c r="A156" s="38">
        <v>153</v>
      </c>
      <c r="B156" s="25">
        <v>94</v>
      </c>
      <c r="C156" s="2" t="s">
        <v>111</v>
      </c>
      <c r="D156" s="2">
        <v>2009</v>
      </c>
      <c r="E156" s="62">
        <v>4</v>
      </c>
      <c r="F156" s="62">
        <v>1</v>
      </c>
      <c r="G156" s="1" t="s">
        <v>41</v>
      </c>
      <c r="H156" s="26">
        <v>44</v>
      </c>
      <c r="I156" s="1" t="s">
        <v>959</v>
      </c>
      <c r="J156" s="26">
        <v>25</v>
      </c>
      <c r="K156" s="62">
        <v>1</v>
      </c>
      <c r="L156" s="7" t="s">
        <v>186</v>
      </c>
      <c r="M156" s="7">
        <v>0.7</v>
      </c>
      <c r="N156" s="11" t="s">
        <v>265</v>
      </c>
      <c r="O156" s="15" t="s">
        <v>37</v>
      </c>
      <c r="P156" s="16"/>
      <c r="Q156" s="16"/>
      <c r="R156" s="16"/>
      <c r="S156" s="5">
        <v>90</v>
      </c>
      <c r="T156" s="5">
        <v>80</v>
      </c>
      <c r="U156" s="5"/>
      <c r="V156" s="5"/>
      <c r="W156" s="5"/>
      <c r="X156" s="5"/>
      <c r="Y156" s="5"/>
      <c r="Z156" s="42">
        <v>0.88500000000000001</v>
      </c>
      <c r="AA156" s="33" t="s">
        <v>967</v>
      </c>
      <c r="AB156" s="9"/>
      <c r="AC156" s="22">
        <f t="shared" si="139"/>
        <v>39.6</v>
      </c>
      <c r="AD156" s="23">
        <f t="shared" si="140"/>
        <v>5</v>
      </c>
      <c r="AE156" s="23">
        <f t="shared" si="141"/>
        <v>4.3999999999999986</v>
      </c>
      <c r="AF156" s="23">
        <f t="shared" si="142"/>
        <v>20</v>
      </c>
      <c r="AG156" s="57">
        <f t="shared" si="143"/>
        <v>0.9</v>
      </c>
      <c r="AH156" s="58">
        <f t="shared" si="144"/>
        <v>0.8</v>
      </c>
      <c r="AI156" s="58">
        <f t="shared" si="145"/>
        <v>0.88789237668161436</v>
      </c>
      <c r="AJ156" s="58">
        <f t="shared" si="146"/>
        <v>0.81967213114754101</v>
      </c>
      <c r="AK156" s="8">
        <f t="shared" si="147"/>
        <v>4.5000000000000009</v>
      </c>
      <c r="AL156" s="8">
        <f t="shared" si="148"/>
        <v>0.12499999999999997</v>
      </c>
      <c r="AM156" s="42">
        <f t="shared" si="123"/>
        <v>0.86376811594202896</v>
      </c>
    </row>
    <row r="157" spans="1:39" x14ac:dyDescent="0.45">
      <c r="A157" s="38">
        <v>154</v>
      </c>
      <c r="B157" s="25">
        <v>94</v>
      </c>
      <c r="C157" s="2" t="s">
        <v>111</v>
      </c>
      <c r="D157" s="2">
        <v>2009</v>
      </c>
      <c r="E157" s="62">
        <v>3</v>
      </c>
      <c r="F157" s="62">
        <v>1</v>
      </c>
      <c r="G157" s="1" t="s">
        <v>41</v>
      </c>
      <c r="H157" s="26">
        <v>44</v>
      </c>
      <c r="I157" s="1" t="s">
        <v>958</v>
      </c>
      <c r="J157" s="26">
        <v>87</v>
      </c>
      <c r="K157" s="62">
        <v>1</v>
      </c>
      <c r="L157" s="7" t="s">
        <v>186</v>
      </c>
      <c r="M157" s="7">
        <v>0.7</v>
      </c>
      <c r="N157" s="11" t="s">
        <v>265</v>
      </c>
      <c r="O157" s="35" t="s">
        <v>37</v>
      </c>
      <c r="P157" s="36"/>
      <c r="Q157" s="36"/>
      <c r="R157" s="36"/>
      <c r="S157" s="5">
        <v>87</v>
      </c>
      <c r="T157" s="5">
        <v>83</v>
      </c>
      <c r="U157" s="5"/>
      <c r="V157" s="5"/>
      <c r="W157" s="5"/>
      <c r="X157" s="5"/>
      <c r="Y157" s="5"/>
      <c r="Z157" s="42">
        <v>0.874</v>
      </c>
      <c r="AA157" s="33" t="s">
        <v>966</v>
      </c>
      <c r="AB157" s="9"/>
      <c r="AC157" s="22">
        <f t="shared" si="139"/>
        <v>38.28</v>
      </c>
      <c r="AD157" s="23">
        <f t="shared" si="140"/>
        <v>14.790000000000006</v>
      </c>
      <c r="AE157" s="23">
        <f t="shared" si="141"/>
        <v>5.7199999999999989</v>
      </c>
      <c r="AF157" s="23">
        <f t="shared" si="142"/>
        <v>72.209999999999994</v>
      </c>
      <c r="AG157" s="57">
        <f t="shared" si="143"/>
        <v>0.87</v>
      </c>
      <c r="AH157" s="58">
        <f t="shared" si="144"/>
        <v>0.83</v>
      </c>
      <c r="AI157" s="58">
        <f t="shared" si="145"/>
        <v>0.72131147540983598</v>
      </c>
      <c r="AJ157" s="58">
        <f t="shared" si="146"/>
        <v>0.92660079558578212</v>
      </c>
      <c r="AK157" s="8">
        <f t="shared" si="147"/>
        <v>5.1176470588235281</v>
      </c>
      <c r="AL157" s="8">
        <f t="shared" si="148"/>
        <v>0.15662650602409639</v>
      </c>
      <c r="AM157" s="42">
        <f t="shared" si="123"/>
        <v>0.84343511450381681</v>
      </c>
    </row>
    <row r="158" spans="1:39" x14ac:dyDescent="0.45">
      <c r="A158" s="38">
        <v>155</v>
      </c>
      <c r="B158" s="25">
        <v>94</v>
      </c>
      <c r="C158" s="2" t="s">
        <v>111</v>
      </c>
      <c r="D158" s="2">
        <v>2009</v>
      </c>
      <c r="E158" s="62">
        <v>5</v>
      </c>
      <c r="F158" s="62">
        <v>1</v>
      </c>
      <c r="G158" s="1" t="s">
        <v>41</v>
      </c>
      <c r="H158" s="26">
        <v>44</v>
      </c>
      <c r="I158" s="1" t="s">
        <v>957</v>
      </c>
      <c r="J158" s="26">
        <v>112</v>
      </c>
      <c r="K158" s="62">
        <v>1</v>
      </c>
      <c r="L158" s="7" t="s">
        <v>186</v>
      </c>
      <c r="M158" s="7">
        <v>0.7</v>
      </c>
      <c r="N158" s="11" t="s">
        <v>265</v>
      </c>
      <c r="O158" s="35" t="s">
        <v>37</v>
      </c>
      <c r="P158" s="36"/>
      <c r="Q158" s="36"/>
      <c r="R158" s="36"/>
      <c r="S158" s="5">
        <v>87</v>
      </c>
      <c r="T158" s="5">
        <v>83</v>
      </c>
      <c r="U158" s="5"/>
      <c r="V158" s="5"/>
      <c r="W158" s="5"/>
      <c r="X158" s="5"/>
      <c r="Y158" s="5"/>
      <c r="Z158" s="42">
        <v>0.876</v>
      </c>
      <c r="AA158" s="33" t="s">
        <v>965</v>
      </c>
      <c r="AB158" s="9"/>
      <c r="AC158" s="22">
        <f t="shared" si="139"/>
        <v>38.28</v>
      </c>
      <c r="AD158" s="23">
        <f t="shared" si="140"/>
        <v>19.040000000000006</v>
      </c>
      <c r="AE158" s="23">
        <f t="shared" si="141"/>
        <v>5.7199999999999989</v>
      </c>
      <c r="AF158" s="23">
        <f t="shared" si="142"/>
        <v>92.96</v>
      </c>
      <c r="AG158" s="57">
        <f t="shared" si="143"/>
        <v>0.87</v>
      </c>
      <c r="AH158" s="58">
        <f t="shared" si="144"/>
        <v>0.83</v>
      </c>
      <c r="AI158" s="58">
        <f t="shared" si="145"/>
        <v>0.66782972784368455</v>
      </c>
      <c r="AJ158" s="58">
        <f t="shared" si="146"/>
        <v>0.94203486015403326</v>
      </c>
      <c r="AK158" s="8">
        <f t="shared" si="147"/>
        <v>5.1176470588235281</v>
      </c>
      <c r="AL158" s="8">
        <f t="shared" si="148"/>
        <v>0.15662650602409639</v>
      </c>
      <c r="AM158" s="42">
        <f t="shared" si="123"/>
        <v>0.84128205128205136</v>
      </c>
    </row>
    <row r="159" spans="1:39" x14ac:dyDescent="0.45">
      <c r="A159" s="38">
        <v>156</v>
      </c>
      <c r="B159" s="25">
        <v>95</v>
      </c>
      <c r="C159" s="2" t="s">
        <v>112</v>
      </c>
      <c r="D159" s="2">
        <v>2008</v>
      </c>
      <c r="E159" s="62" t="s">
        <v>1106</v>
      </c>
      <c r="F159" s="62">
        <v>1</v>
      </c>
      <c r="G159" s="1" t="s">
        <v>139</v>
      </c>
      <c r="H159" s="26">
        <v>8</v>
      </c>
      <c r="I159" s="10" t="s">
        <v>868</v>
      </c>
      <c r="J159" s="26">
        <v>13</v>
      </c>
      <c r="K159" s="62">
        <v>1</v>
      </c>
      <c r="L159" s="7" t="s">
        <v>186</v>
      </c>
      <c r="M159" s="7">
        <v>70</v>
      </c>
      <c r="N159" s="11" t="s">
        <v>280</v>
      </c>
      <c r="O159" s="15">
        <v>7</v>
      </c>
      <c r="P159" s="16">
        <v>6</v>
      </c>
      <c r="Q159" s="36">
        <v>1</v>
      </c>
      <c r="R159" s="36">
        <v>7</v>
      </c>
      <c r="S159" s="5">
        <v>87.5</v>
      </c>
      <c r="T159" s="5">
        <v>54</v>
      </c>
      <c r="U159" s="5"/>
      <c r="V159" s="5"/>
      <c r="W159" s="5"/>
      <c r="X159" s="5"/>
      <c r="Y159" s="5"/>
      <c r="Z159" s="5"/>
      <c r="AA159" s="33"/>
      <c r="AB159" s="9"/>
      <c r="AC159" s="22">
        <f t="shared" si="139"/>
        <v>7</v>
      </c>
      <c r="AD159" s="23">
        <f t="shared" si="140"/>
        <v>5.98</v>
      </c>
      <c r="AE159" s="23">
        <f t="shared" si="141"/>
        <v>1</v>
      </c>
      <c r="AF159" s="23">
        <f t="shared" si="142"/>
        <v>7.02</v>
      </c>
      <c r="AG159" s="57">
        <f t="shared" si="143"/>
        <v>0.875</v>
      </c>
      <c r="AH159" s="58">
        <f t="shared" si="144"/>
        <v>0.53999999999999992</v>
      </c>
      <c r="AI159" s="58">
        <f t="shared" si="145"/>
        <v>0.53929121725731899</v>
      </c>
      <c r="AJ159" s="58">
        <f t="shared" si="146"/>
        <v>0.87531172069825436</v>
      </c>
      <c r="AK159" s="8">
        <f t="shared" si="147"/>
        <v>1.902173913043478</v>
      </c>
      <c r="AL159" s="8">
        <f t="shared" si="148"/>
        <v>0.23148148148148151</v>
      </c>
      <c r="AM159" s="42">
        <f t="shared" si="123"/>
        <v>0.66761904761904756</v>
      </c>
    </row>
    <row r="160" spans="1:39" x14ac:dyDescent="0.45">
      <c r="A160" s="38">
        <v>157</v>
      </c>
      <c r="B160" s="25">
        <v>95</v>
      </c>
      <c r="C160" s="2" t="s">
        <v>112</v>
      </c>
      <c r="D160" s="2">
        <v>2008</v>
      </c>
      <c r="E160" s="62" t="s">
        <v>1106</v>
      </c>
      <c r="F160" s="62"/>
      <c r="G160" s="1" t="s">
        <v>139</v>
      </c>
      <c r="H160" s="26">
        <v>8</v>
      </c>
      <c r="I160" s="10" t="s">
        <v>868</v>
      </c>
      <c r="J160" s="26">
        <v>13</v>
      </c>
      <c r="K160" s="62">
        <v>2</v>
      </c>
      <c r="L160" s="7" t="s">
        <v>956</v>
      </c>
      <c r="M160" s="7" t="s">
        <v>955</v>
      </c>
      <c r="N160" s="12" t="s">
        <v>37</v>
      </c>
      <c r="O160" s="15">
        <v>7</v>
      </c>
      <c r="P160" s="16">
        <v>4</v>
      </c>
      <c r="Q160" s="36">
        <v>1</v>
      </c>
      <c r="R160" s="36">
        <v>9</v>
      </c>
      <c r="S160" s="5">
        <v>87.5</v>
      </c>
      <c r="T160" s="5">
        <v>69</v>
      </c>
      <c r="U160" s="5"/>
      <c r="V160" s="5"/>
      <c r="W160" s="5"/>
      <c r="X160" s="5"/>
      <c r="Y160" s="5"/>
      <c r="Z160" s="5"/>
      <c r="AA160" s="33"/>
      <c r="AB160" s="9"/>
      <c r="AC160" s="22">
        <f t="shared" si="139"/>
        <v>7</v>
      </c>
      <c r="AD160" s="23">
        <f t="shared" si="140"/>
        <v>4.0299999999999994</v>
      </c>
      <c r="AE160" s="23">
        <f t="shared" si="141"/>
        <v>1</v>
      </c>
      <c r="AF160" s="23">
        <f t="shared" si="142"/>
        <v>8.9700000000000006</v>
      </c>
      <c r="AG160" s="57">
        <f t="shared" si="143"/>
        <v>0.875</v>
      </c>
      <c r="AH160" s="58">
        <f t="shared" si="144"/>
        <v>0.69000000000000006</v>
      </c>
      <c r="AI160" s="58">
        <f t="shared" si="145"/>
        <v>0.63463281958295559</v>
      </c>
      <c r="AJ160" s="58">
        <f t="shared" si="146"/>
        <v>0.89969909729187558</v>
      </c>
      <c r="AK160" s="8">
        <f t="shared" si="147"/>
        <v>2.8225806451612909</v>
      </c>
      <c r="AL160" s="8">
        <f t="shared" si="148"/>
        <v>0.18115942028985504</v>
      </c>
      <c r="AM160" s="42">
        <f t="shared" si="123"/>
        <v>0.76047619047619053</v>
      </c>
    </row>
    <row r="161" spans="1:39" x14ac:dyDescent="0.45">
      <c r="A161" s="38">
        <v>158</v>
      </c>
      <c r="B161" s="25">
        <v>95</v>
      </c>
      <c r="C161" s="2" t="s">
        <v>112</v>
      </c>
      <c r="D161" s="2">
        <v>2008</v>
      </c>
      <c r="E161" s="62" t="s">
        <v>1106</v>
      </c>
      <c r="F161" s="62"/>
      <c r="G161" s="1" t="s">
        <v>139</v>
      </c>
      <c r="H161" s="26">
        <v>8</v>
      </c>
      <c r="I161" s="10" t="s">
        <v>868</v>
      </c>
      <c r="J161" s="26">
        <v>13</v>
      </c>
      <c r="K161" s="62">
        <v>2</v>
      </c>
      <c r="L161" s="7" t="s">
        <v>954</v>
      </c>
      <c r="M161" s="7" t="s">
        <v>953</v>
      </c>
      <c r="N161" s="12" t="s">
        <v>37</v>
      </c>
      <c r="O161" s="15">
        <v>6</v>
      </c>
      <c r="P161" s="16">
        <v>5</v>
      </c>
      <c r="Q161" s="36">
        <v>2</v>
      </c>
      <c r="R161" s="36">
        <v>8</v>
      </c>
      <c r="S161" s="5">
        <v>75</v>
      </c>
      <c r="T161" s="5">
        <v>61.5</v>
      </c>
      <c r="U161" s="5"/>
      <c r="V161" s="5"/>
      <c r="W161" s="5"/>
      <c r="X161" s="5"/>
      <c r="Y161" s="5"/>
      <c r="Z161" s="5"/>
      <c r="AA161" s="33"/>
      <c r="AB161" s="9"/>
      <c r="AC161" s="22">
        <f t="shared" si="139"/>
        <v>6</v>
      </c>
      <c r="AD161" s="23">
        <f t="shared" si="140"/>
        <v>5.0049999999999999</v>
      </c>
      <c r="AE161" s="23">
        <f t="shared" si="141"/>
        <v>2</v>
      </c>
      <c r="AF161" s="23">
        <f t="shared" si="142"/>
        <v>7.9950000000000001</v>
      </c>
      <c r="AG161" s="57">
        <f t="shared" si="143"/>
        <v>0.75</v>
      </c>
      <c r="AH161" s="58">
        <f t="shared" si="144"/>
        <v>0.61499999999999999</v>
      </c>
      <c r="AI161" s="58">
        <f t="shared" si="145"/>
        <v>0.54520672421626537</v>
      </c>
      <c r="AJ161" s="58">
        <f t="shared" si="146"/>
        <v>0.79989994997498748</v>
      </c>
      <c r="AK161" s="8">
        <f t="shared" si="147"/>
        <v>1.948051948051948</v>
      </c>
      <c r="AL161" s="8">
        <f t="shared" si="148"/>
        <v>0.4065040650406504</v>
      </c>
      <c r="AM161" s="42">
        <f t="shared" si="123"/>
        <v>0.66642857142857148</v>
      </c>
    </row>
    <row r="162" spans="1:39" x14ac:dyDescent="0.45">
      <c r="A162" s="38">
        <v>159</v>
      </c>
      <c r="B162" s="25">
        <v>95</v>
      </c>
      <c r="C162" s="2" t="s">
        <v>112</v>
      </c>
      <c r="D162" s="2">
        <v>2008</v>
      </c>
      <c r="E162" s="62" t="s">
        <v>1106</v>
      </c>
      <c r="F162" s="62"/>
      <c r="G162" s="1" t="s">
        <v>139</v>
      </c>
      <c r="H162" s="26">
        <v>8</v>
      </c>
      <c r="I162" s="10" t="s">
        <v>868</v>
      </c>
      <c r="J162" s="26">
        <v>13</v>
      </c>
      <c r="K162" s="62">
        <v>2</v>
      </c>
      <c r="L162" s="7" t="s">
        <v>952</v>
      </c>
      <c r="M162" s="7" t="s">
        <v>951</v>
      </c>
      <c r="N162" s="11" t="s">
        <v>37</v>
      </c>
      <c r="O162" s="15">
        <v>7</v>
      </c>
      <c r="P162" s="16">
        <v>4</v>
      </c>
      <c r="Q162" s="36">
        <v>1</v>
      </c>
      <c r="R162" s="36">
        <v>9</v>
      </c>
      <c r="S162" s="5">
        <v>87.5</v>
      </c>
      <c r="T162" s="5">
        <v>69</v>
      </c>
      <c r="U162" s="5"/>
      <c r="V162" s="5"/>
      <c r="W162" s="5"/>
      <c r="X162" s="5"/>
      <c r="Y162" s="5"/>
      <c r="Z162" s="5"/>
      <c r="AA162" s="33"/>
      <c r="AB162" s="9"/>
      <c r="AC162" s="22">
        <f t="shared" si="139"/>
        <v>7</v>
      </c>
      <c r="AD162" s="23">
        <f t="shared" si="140"/>
        <v>4.0299999999999994</v>
      </c>
      <c r="AE162" s="23">
        <f t="shared" si="141"/>
        <v>1</v>
      </c>
      <c r="AF162" s="23">
        <f t="shared" si="142"/>
        <v>8.9700000000000006</v>
      </c>
      <c r="AG162" s="57">
        <f t="shared" si="143"/>
        <v>0.875</v>
      </c>
      <c r="AH162" s="58">
        <f t="shared" si="144"/>
        <v>0.69000000000000006</v>
      </c>
      <c r="AI162" s="58">
        <f t="shared" si="145"/>
        <v>0.63463281958295559</v>
      </c>
      <c r="AJ162" s="58">
        <f t="shared" si="146"/>
        <v>0.89969909729187558</v>
      </c>
      <c r="AK162" s="8">
        <f t="shared" si="147"/>
        <v>2.8225806451612909</v>
      </c>
      <c r="AL162" s="8">
        <f t="shared" si="148"/>
        <v>0.18115942028985504</v>
      </c>
      <c r="AM162" s="42">
        <f t="shared" si="123"/>
        <v>0.76047619047619053</v>
      </c>
    </row>
    <row r="163" spans="1:39" x14ac:dyDescent="0.45">
      <c r="A163" s="38">
        <v>160</v>
      </c>
      <c r="B163" s="25">
        <v>95</v>
      </c>
      <c r="C163" s="2" t="s">
        <v>112</v>
      </c>
      <c r="D163" s="2">
        <v>2008</v>
      </c>
      <c r="E163" s="62" t="s">
        <v>1106</v>
      </c>
      <c r="F163" s="62"/>
      <c r="G163" s="1" t="s">
        <v>139</v>
      </c>
      <c r="H163" s="26">
        <v>8</v>
      </c>
      <c r="I163" s="10" t="s">
        <v>868</v>
      </c>
      <c r="J163" s="26">
        <v>13</v>
      </c>
      <c r="K163" s="62">
        <v>2</v>
      </c>
      <c r="L163" s="7" t="s">
        <v>950</v>
      </c>
      <c r="M163" s="7" t="s">
        <v>949</v>
      </c>
      <c r="N163" s="11" t="s">
        <v>37</v>
      </c>
      <c r="O163" s="15">
        <v>7</v>
      </c>
      <c r="P163" s="16">
        <v>4</v>
      </c>
      <c r="Q163" s="36">
        <v>1</v>
      </c>
      <c r="R163" s="36">
        <v>9</v>
      </c>
      <c r="S163" s="5">
        <v>87.5</v>
      </c>
      <c r="T163" s="5">
        <v>69</v>
      </c>
      <c r="U163" s="5"/>
      <c r="V163" s="5"/>
      <c r="W163" s="5"/>
      <c r="X163" s="5"/>
      <c r="Y163" s="5"/>
      <c r="Z163" s="5"/>
      <c r="AA163" s="33"/>
      <c r="AB163" s="9"/>
      <c r="AC163" s="22">
        <f t="shared" si="139"/>
        <v>7</v>
      </c>
      <c r="AD163" s="23">
        <f t="shared" si="140"/>
        <v>4.0299999999999994</v>
      </c>
      <c r="AE163" s="23">
        <f t="shared" si="141"/>
        <v>1</v>
      </c>
      <c r="AF163" s="23">
        <f t="shared" si="142"/>
        <v>8.9700000000000006</v>
      </c>
      <c r="AG163" s="57">
        <f t="shared" si="143"/>
        <v>0.875</v>
      </c>
      <c r="AH163" s="58">
        <f t="shared" si="144"/>
        <v>0.69000000000000006</v>
      </c>
      <c r="AI163" s="58">
        <f t="shared" si="145"/>
        <v>0.63463281958295559</v>
      </c>
      <c r="AJ163" s="58">
        <f t="shared" si="146"/>
        <v>0.89969909729187558</v>
      </c>
      <c r="AK163" s="8">
        <f t="shared" si="147"/>
        <v>2.8225806451612909</v>
      </c>
      <c r="AL163" s="8">
        <f t="shared" si="148"/>
        <v>0.18115942028985504</v>
      </c>
      <c r="AM163" s="42">
        <f t="shared" si="123"/>
        <v>0.76047619047619053</v>
      </c>
    </row>
    <row r="164" spans="1:39" x14ac:dyDescent="0.45">
      <c r="A164" s="38">
        <v>161</v>
      </c>
      <c r="B164" s="25">
        <v>96</v>
      </c>
      <c r="C164" s="2" t="s">
        <v>113</v>
      </c>
      <c r="D164" s="2">
        <v>2008</v>
      </c>
      <c r="E164" s="62">
        <v>1</v>
      </c>
      <c r="F164" s="62">
        <v>1</v>
      </c>
      <c r="G164" s="1" t="s">
        <v>41</v>
      </c>
      <c r="H164" s="26">
        <v>76</v>
      </c>
      <c r="I164" s="1" t="s">
        <v>948</v>
      </c>
      <c r="J164" s="26">
        <v>93</v>
      </c>
      <c r="K164" s="62">
        <v>1</v>
      </c>
      <c r="L164" s="7" t="s">
        <v>186</v>
      </c>
      <c r="M164" s="7">
        <v>61.8</v>
      </c>
      <c r="N164" s="11" t="s">
        <v>280</v>
      </c>
      <c r="O164" s="35"/>
      <c r="P164" s="36"/>
      <c r="Q164" s="36"/>
      <c r="R164" s="36"/>
      <c r="S164" s="5">
        <v>77.2</v>
      </c>
      <c r="T164" s="5">
        <v>79.400000000000006</v>
      </c>
      <c r="U164" s="5"/>
      <c r="V164" s="5"/>
      <c r="W164" s="5"/>
      <c r="X164" s="5"/>
      <c r="Y164" s="5"/>
      <c r="Z164" s="42">
        <v>0.81</v>
      </c>
      <c r="AA164" s="33" t="s">
        <v>964</v>
      </c>
      <c r="AB164" s="9"/>
      <c r="AC164" s="22">
        <f t="shared" si="139"/>
        <v>58.671999999999997</v>
      </c>
      <c r="AD164" s="23">
        <f t="shared" si="140"/>
        <v>19.157999999999987</v>
      </c>
      <c r="AE164" s="23">
        <f t="shared" si="141"/>
        <v>17.328000000000003</v>
      </c>
      <c r="AF164" s="23">
        <f t="shared" si="142"/>
        <v>73.842000000000013</v>
      </c>
      <c r="AG164" s="57">
        <f t="shared" si="143"/>
        <v>0.77199999999999991</v>
      </c>
      <c r="AH164" s="58">
        <f t="shared" si="144"/>
        <v>0.79400000000000015</v>
      </c>
      <c r="AI164" s="58">
        <f t="shared" si="145"/>
        <v>0.75384813054092259</v>
      </c>
      <c r="AJ164" s="58">
        <f t="shared" si="146"/>
        <v>0.80993747943402439</v>
      </c>
      <c r="AK164" s="8">
        <f t="shared" si="147"/>
        <v>3.7475728155339829</v>
      </c>
      <c r="AL164" s="8">
        <f t="shared" si="148"/>
        <v>0.28715365239294716</v>
      </c>
      <c r="AM164" s="42">
        <f t="shared" si="123"/>
        <v>0.78410650887573974</v>
      </c>
    </row>
    <row r="165" spans="1:39" ht="17.25" customHeight="1" x14ac:dyDescent="0.45">
      <c r="A165" s="38">
        <v>162</v>
      </c>
      <c r="B165" s="25">
        <v>96</v>
      </c>
      <c r="C165" s="2" t="s">
        <v>113</v>
      </c>
      <c r="D165" s="2">
        <v>2008</v>
      </c>
      <c r="E165" s="62">
        <v>3</v>
      </c>
      <c r="F165" s="62">
        <v>3</v>
      </c>
      <c r="G165" s="1" t="s">
        <v>41</v>
      </c>
      <c r="H165" s="26">
        <v>76</v>
      </c>
      <c r="I165" s="1" t="s">
        <v>281</v>
      </c>
      <c r="J165" s="26">
        <v>34</v>
      </c>
      <c r="K165" s="62">
        <v>1</v>
      </c>
      <c r="L165" s="7" t="s">
        <v>186</v>
      </c>
      <c r="M165" s="7">
        <v>66.599999999999994</v>
      </c>
      <c r="N165" s="11" t="s">
        <v>280</v>
      </c>
      <c r="O165" s="35"/>
      <c r="P165" s="36"/>
      <c r="Q165" s="36"/>
      <c r="R165" s="36"/>
      <c r="S165" s="5">
        <v>68.400000000000006</v>
      </c>
      <c r="T165" s="5">
        <v>85.7</v>
      </c>
      <c r="U165" s="5"/>
      <c r="V165" s="5"/>
      <c r="W165" s="5"/>
      <c r="X165" s="5"/>
      <c r="Y165" s="5"/>
      <c r="Z165" s="42">
        <v>0.8</v>
      </c>
      <c r="AA165" s="33" t="s">
        <v>963</v>
      </c>
      <c r="AB165" s="9"/>
      <c r="AC165" s="22">
        <f t="shared" si="139"/>
        <v>51.984000000000009</v>
      </c>
      <c r="AD165" s="23">
        <f t="shared" si="140"/>
        <v>4.8619999999999983</v>
      </c>
      <c r="AE165" s="23">
        <f t="shared" si="141"/>
        <v>24.015999999999991</v>
      </c>
      <c r="AF165" s="23">
        <f t="shared" si="142"/>
        <v>29.138000000000002</v>
      </c>
      <c r="AG165" s="57">
        <f t="shared" si="143"/>
        <v>0.68400000000000016</v>
      </c>
      <c r="AH165" s="58">
        <f t="shared" si="144"/>
        <v>0.8570000000000001</v>
      </c>
      <c r="AI165" s="58">
        <f t="shared" si="145"/>
        <v>0.91447067515744296</v>
      </c>
      <c r="AJ165" s="58">
        <f t="shared" si="146"/>
        <v>0.54818075779809616</v>
      </c>
      <c r="AK165" s="8">
        <f t="shared" si="147"/>
        <v>4.7832167832167878</v>
      </c>
      <c r="AL165" s="8">
        <f t="shared" si="148"/>
        <v>0.3687281213535587</v>
      </c>
      <c r="AM165" s="42">
        <f t="shared" si="123"/>
        <v>0.73747272727272739</v>
      </c>
    </row>
    <row r="166" spans="1:39" x14ac:dyDescent="0.45">
      <c r="A166" s="38">
        <v>163</v>
      </c>
      <c r="B166" s="25">
        <v>98</v>
      </c>
      <c r="C166" s="51" t="s">
        <v>114</v>
      </c>
      <c r="D166" s="51">
        <v>2008</v>
      </c>
      <c r="E166" s="62">
        <v>3</v>
      </c>
      <c r="F166" s="62">
        <v>1</v>
      </c>
      <c r="G166" s="1" t="s">
        <v>962</v>
      </c>
      <c r="H166" s="26">
        <v>53</v>
      </c>
      <c r="I166" s="1" t="s">
        <v>961</v>
      </c>
      <c r="J166" s="26">
        <v>15</v>
      </c>
      <c r="K166" s="62">
        <v>1</v>
      </c>
      <c r="L166" s="7" t="s">
        <v>960</v>
      </c>
      <c r="M166" s="7">
        <v>47.9</v>
      </c>
      <c r="N166" s="11" t="s">
        <v>280</v>
      </c>
      <c r="O166" s="35"/>
      <c r="P166" s="36"/>
      <c r="Q166" s="36"/>
      <c r="R166" s="36"/>
      <c r="S166" s="5">
        <v>77.400000000000006</v>
      </c>
      <c r="T166" s="5">
        <v>73.3</v>
      </c>
      <c r="U166" s="5">
        <v>91.1</v>
      </c>
      <c r="V166" s="5">
        <v>47.8</v>
      </c>
      <c r="W166" s="5"/>
      <c r="X166" s="5"/>
      <c r="Y166" s="5"/>
      <c r="Z166" s="42"/>
      <c r="AA166" s="33"/>
      <c r="AB166" s="9"/>
      <c r="AC166" s="22">
        <f t="shared" si="139"/>
        <v>41.022000000000006</v>
      </c>
      <c r="AD166" s="23">
        <f t="shared" si="140"/>
        <v>4.0050000000000008</v>
      </c>
      <c r="AE166" s="23">
        <f t="shared" si="141"/>
        <v>11.977999999999994</v>
      </c>
      <c r="AF166" s="23">
        <f t="shared" si="142"/>
        <v>10.994999999999999</v>
      </c>
      <c r="AG166" s="57">
        <f t="shared" si="143"/>
        <v>0.77400000000000013</v>
      </c>
      <c r="AH166" s="58">
        <f t="shared" si="144"/>
        <v>0.73299999999999998</v>
      </c>
      <c r="AI166" s="58">
        <f t="shared" si="145"/>
        <v>0.91105336797921244</v>
      </c>
      <c r="AJ166" s="58">
        <f t="shared" si="146"/>
        <v>0.47860531928785982</v>
      </c>
      <c r="AK166" s="8">
        <f t="shared" si="147"/>
        <v>2.8988764044943824</v>
      </c>
      <c r="AL166" s="8">
        <f t="shared" si="148"/>
        <v>0.30832196452933136</v>
      </c>
      <c r="AM166" s="42">
        <f t="shared" si="123"/>
        <v>0.76495588235294121</v>
      </c>
    </row>
    <row r="167" spans="1:39" x14ac:dyDescent="0.45">
      <c r="A167" s="38">
        <v>164</v>
      </c>
      <c r="B167" s="25">
        <v>99</v>
      </c>
      <c r="C167" s="2" t="s">
        <v>115</v>
      </c>
      <c r="D167" s="51">
        <v>2008</v>
      </c>
      <c r="E167" s="52">
        <v>1</v>
      </c>
      <c r="F167" s="52">
        <v>1</v>
      </c>
      <c r="G167" s="27" t="s">
        <v>710</v>
      </c>
      <c r="H167" s="28">
        <v>31</v>
      </c>
      <c r="I167" s="27" t="s">
        <v>322</v>
      </c>
      <c r="J167" s="28">
        <v>36</v>
      </c>
      <c r="K167" s="52">
        <v>1</v>
      </c>
      <c r="L167" s="7" t="s">
        <v>186</v>
      </c>
      <c r="M167" s="29">
        <v>36.08</v>
      </c>
      <c r="N167" s="11" t="s">
        <v>280</v>
      </c>
      <c r="O167" s="35">
        <v>18</v>
      </c>
      <c r="P167" s="36">
        <v>0</v>
      </c>
      <c r="Q167" s="36">
        <v>13</v>
      </c>
      <c r="R167" s="36">
        <v>36</v>
      </c>
      <c r="S167" s="31">
        <v>58</v>
      </c>
      <c r="T167" s="31">
        <v>100</v>
      </c>
      <c r="U167" s="31">
        <v>100</v>
      </c>
      <c r="V167" s="31">
        <v>74</v>
      </c>
      <c r="W167" s="31"/>
      <c r="X167" s="31"/>
      <c r="Y167" s="31"/>
      <c r="Z167" s="47"/>
      <c r="AA167" s="34"/>
      <c r="AB167" s="32"/>
      <c r="AC167" s="22">
        <f t="shared" ref="AC167:AF168" si="149">O167</f>
        <v>18</v>
      </c>
      <c r="AD167" s="23">
        <f t="shared" si="149"/>
        <v>0</v>
      </c>
      <c r="AE167" s="23">
        <f t="shared" si="149"/>
        <v>13</v>
      </c>
      <c r="AF167" s="23">
        <f t="shared" si="149"/>
        <v>36</v>
      </c>
      <c r="AG167" s="57">
        <f t="shared" si="143"/>
        <v>0.58064516129032262</v>
      </c>
      <c r="AH167" s="58">
        <f t="shared" si="144"/>
        <v>1</v>
      </c>
      <c r="AI167" s="58">
        <f t="shared" si="145"/>
        <v>1</v>
      </c>
      <c r="AJ167" s="58">
        <f t="shared" si="146"/>
        <v>0.73469387755102045</v>
      </c>
      <c r="AK167" s="60" t="e">
        <f t="shared" si="147"/>
        <v>#DIV/0!</v>
      </c>
      <c r="AL167" s="8">
        <f t="shared" si="148"/>
        <v>0.41935483870967738</v>
      </c>
      <c r="AM167" s="42">
        <f t="shared" si="123"/>
        <v>0.80597014925373134</v>
      </c>
    </row>
    <row r="168" spans="1:39" x14ac:dyDescent="0.45">
      <c r="A168" s="38">
        <v>165</v>
      </c>
      <c r="B168" s="25">
        <v>99</v>
      </c>
      <c r="C168" s="2" t="s">
        <v>115</v>
      </c>
      <c r="D168" s="51">
        <v>2008</v>
      </c>
      <c r="E168" s="52">
        <v>3</v>
      </c>
      <c r="F168" s="52">
        <v>1</v>
      </c>
      <c r="G168" s="27" t="s">
        <v>710</v>
      </c>
      <c r="H168" s="28">
        <v>31</v>
      </c>
      <c r="I168" s="27" t="s">
        <v>538</v>
      </c>
      <c r="J168" s="28">
        <v>39</v>
      </c>
      <c r="K168" s="52">
        <v>1</v>
      </c>
      <c r="L168" s="7" t="s">
        <v>186</v>
      </c>
      <c r="M168" s="29">
        <v>36.08</v>
      </c>
      <c r="N168" s="11" t="s">
        <v>280</v>
      </c>
      <c r="O168" s="35">
        <v>18</v>
      </c>
      <c r="P168" s="36">
        <v>19</v>
      </c>
      <c r="Q168" s="36">
        <v>13</v>
      </c>
      <c r="R168" s="36">
        <v>20</v>
      </c>
      <c r="S168" s="31">
        <v>58</v>
      </c>
      <c r="T168" s="31">
        <v>51</v>
      </c>
      <c r="U168" s="31">
        <v>49</v>
      </c>
      <c r="V168" s="31">
        <v>61</v>
      </c>
      <c r="W168" s="31"/>
      <c r="X168" s="31"/>
      <c r="Y168" s="31"/>
      <c r="Z168" s="47"/>
      <c r="AA168" s="34"/>
      <c r="AB168" s="32"/>
      <c r="AC168" s="22">
        <f t="shared" si="149"/>
        <v>18</v>
      </c>
      <c r="AD168" s="23">
        <f t="shared" si="149"/>
        <v>19</v>
      </c>
      <c r="AE168" s="23">
        <f t="shared" si="149"/>
        <v>13</v>
      </c>
      <c r="AF168" s="23">
        <f t="shared" si="149"/>
        <v>20</v>
      </c>
      <c r="AG168" s="57">
        <f t="shared" si="143"/>
        <v>0.58064516129032262</v>
      </c>
      <c r="AH168" s="58">
        <f t="shared" si="144"/>
        <v>0.51282051282051277</v>
      </c>
      <c r="AI168" s="58">
        <f t="shared" si="145"/>
        <v>0.48648648648648651</v>
      </c>
      <c r="AJ168" s="58">
        <f t="shared" si="146"/>
        <v>0.60606060606060608</v>
      </c>
      <c r="AK168" s="8">
        <f t="shared" si="147"/>
        <v>1.1918505942275042</v>
      </c>
      <c r="AL168" s="8">
        <f t="shared" si="148"/>
        <v>0.81774193548387097</v>
      </c>
      <c r="AM168" s="42">
        <f t="shared" si="123"/>
        <v>0.54285714285714282</v>
      </c>
    </row>
    <row r="169" spans="1:39" x14ac:dyDescent="0.45">
      <c r="A169" s="38">
        <v>166</v>
      </c>
      <c r="B169" s="25">
        <v>103</v>
      </c>
      <c r="C169" s="51" t="s">
        <v>113</v>
      </c>
      <c r="D169" s="51" t="s">
        <v>116</v>
      </c>
      <c r="E169" s="52">
        <v>1</v>
      </c>
      <c r="F169" s="52">
        <v>1</v>
      </c>
      <c r="G169" s="27" t="s">
        <v>41</v>
      </c>
      <c r="H169" s="28">
        <v>67</v>
      </c>
      <c r="I169" s="27" t="s">
        <v>158</v>
      </c>
      <c r="J169" s="28">
        <v>72</v>
      </c>
      <c r="K169" s="52">
        <v>1</v>
      </c>
      <c r="L169" s="113" t="s">
        <v>186</v>
      </c>
      <c r="M169" s="29">
        <v>61</v>
      </c>
      <c r="N169" s="30" t="s">
        <v>193</v>
      </c>
      <c r="O169" s="15"/>
      <c r="P169" s="16"/>
      <c r="Q169" s="16"/>
      <c r="R169" s="16"/>
      <c r="S169" s="31">
        <v>73.599999999999994</v>
      </c>
      <c r="T169" s="31">
        <v>92.9</v>
      </c>
      <c r="U169" s="31"/>
      <c r="V169" s="31"/>
      <c r="W169" s="31"/>
      <c r="X169" s="31"/>
      <c r="Y169" s="31"/>
      <c r="Z169" s="47">
        <v>0.84</v>
      </c>
      <c r="AA169" s="34"/>
      <c r="AB169" s="32"/>
      <c r="AC169" s="22">
        <f t="shared" ref="AC169:AC179" si="150">H169*S169/100</f>
        <v>49.311999999999998</v>
      </c>
      <c r="AD169" s="23">
        <f t="shared" ref="AD169:AD179" si="151">J169-AF169</f>
        <v>5.1119999999999948</v>
      </c>
      <c r="AE169" s="23">
        <f t="shared" ref="AE169:AE179" si="152">H169-AC169</f>
        <v>17.688000000000002</v>
      </c>
      <c r="AF169" s="23">
        <f t="shared" ref="AF169:AF179" si="153">J169*T169/100</f>
        <v>66.888000000000005</v>
      </c>
      <c r="AG169" s="57">
        <f t="shared" si="143"/>
        <v>0.73599999999999999</v>
      </c>
      <c r="AH169" s="58">
        <f t="shared" si="144"/>
        <v>0.92900000000000005</v>
      </c>
      <c r="AI169" s="58">
        <f t="shared" si="145"/>
        <v>0.90607085109510521</v>
      </c>
      <c r="AJ169" s="58">
        <f t="shared" si="146"/>
        <v>0.79086265607264472</v>
      </c>
      <c r="AK169" s="8">
        <f t="shared" si="147"/>
        <v>10.366197183098599</v>
      </c>
      <c r="AL169" s="8">
        <f t="shared" si="148"/>
        <v>0.28417653390742736</v>
      </c>
      <c r="AM169" s="42">
        <f t="shared" si="123"/>
        <v>0.83597122302158278</v>
      </c>
    </row>
    <row r="170" spans="1:39" x14ac:dyDescent="0.45">
      <c r="A170" s="38">
        <v>167</v>
      </c>
      <c r="B170" s="25">
        <v>103</v>
      </c>
      <c r="C170" s="51" t="s">
        <v>113</v>
      </c>
      <c r="D170" s="51" t="s">
        <v>116</v>
      </c>
      <c r="E170" s="52">
        <v>3</v>
      </c>
      <c r="F170" s="52"/>
      <c r="G170" s="27" t="s">
        <v>41</v>
      </c>
      <c r="H170" s="28">
        <v>67</v>
      </c>
      <c r="I170" s="27" t="s">
        <v>441</v>
      </c>
      <c r="J170" s="28">
        <v>18</v>
      </c>
      <c r="K170" s="52">
        <v>1</v>
      </c>
      <c r="L170" s="113" t="s">
        <v>186</v>
      </c>
      <c r="M170" s="29">
        <v>47.4</v>
      </c>
      <c r="N170" s="30" t="s">
        <v>193</v>
      </c>
      <c r="O170" s="15"/>
      <c r="P170" s="16"/>
      <c r="Q170" s="16"/>
      <c r="R170" s="16"/>
      <c r="S170" s="31">
        <v>88.7</v>
      </c>
      <c r="T170" s="31">
        <v>86.7</v>
      </c>
      <c r="U170" s="31"/>
      <c r="V170" s="31"/>
      <c r="W170" s="31"/>
      <c r="X170" s="31"/>
      <c r="Y170" s="31"/>
      <c r="Z170" s="47">
        <v>0.83</v>
      </c>
      <c r="AA170" s="34"/>
      <c r="AB170" s="32"/>
      <c r="AC170" s="22">
        <f t="shared" si="150"/>
        <v>59.429000000000002</v>
      </c>
      <c r="AD170" s="23">
        <f t="shared" si="151"/>
        <v>2.3939999999999984</v>
      </c>
      <c r="AE170" s="23">
        <f t="shared" si="152"/>
        <v>7.570999999999998</v>
      </c>
      <c r="AF170" s="23">
        <f t="shared" si="153"/>
        <v>15.606000000000002</v>
      </c>
      <c r="AG170" s="57">
        <f t="shared" si="143"/>
        <v>0.88700000000000001</v>
      </c>
      <c r="AH170" s="58">
        <f t="shared" si="144"/>
        <v>0.8670000000000001</v>
      </c>
      <c r="AI170" s="58">
        <f t="shared" si="145"/>
        <v>0.96127654756320469</v>
      </c>
      <c r="AJ170" s="58">
        <f t="shared" si="146"/>
        <v>0.67333994908745742</v>
      </c>
      <c r="AK170" s="8">
        <f t="shared" si="147"/>
        <v>6.6691729323308326</v>
      </c>
      <c r="AL170" s="8">
        <f t="shared" si="148"/>
        <v>0.13033448673587078</v>
      </c>
      <c r="AM170" s="42">
        <f t="shared" si="123"/>
        <v>0.8827647058823529</v>
      </c>
    </row>
    <row r="171" spans="1:39" x14ac:dyDescent="0.45">
      <c r="A171" s="38">
        <v>168</v>
      </c>
      <c r="B171" s="25">
        <v>105</v>
      </c>
      <c r="C171" s="51" t="s">
        <v>117</v>
      </c>
      <c r="D171" s="51">
        <v>2007</v>
      </c>
      <c r="E171" s="52">
        <v>1</v>
      </c>
      <c r="F171" s="52">
        <v>1</v>
      </c>
      <c r="G171" s="27" t="s">
        <v>41</v>
      </c>
      <c r="H171" s="28">
        <v>69</v>
      </c>
      <c r="I171" s="27" t="s">
        <v>158</v>
      </c>
      <c r="J171" s="28">
        <v>55</v>
      </c>
      <c r="K171" s="52">
        <v>1</v>
      </c>
      <c r="L171" s="113" t="s">
        <v>186</v>
      </c>
      <c r="M171" s="29">
        <v>67</v>
      </c>
      <c r="N171" s="30" t="s">
        <v>340</v>
      </c>
      <c r="O171" s="15"/>
      <c r="P171" s="16"/>
      <c r="Q171" s="16"/>
      <c r="R171" s="16"/>
      <c r="S171" s="31">
        <v>91</v>
      </c>
      <c r="T171" s="31">
        <v>84</v>
      </c>
      <c r="U171" s="31"/>
      <c r="V171" s="31"/>
      <c r="W171" s="31">
        <v>5.7</v>
      </c>
      <c r="X171" s="31"/>
      <c r="Y171" s="31"/>
      <c r="Z171" s="47">
        <v>0.94</v>
      </c>
      <c r="AA171" s="34" t="s">
        <v>1084</v>
      </c>
      <c r="AB171" s="32"/>
      <c r="AC171" s="22">
        <f t="shared" si="150"/>
        <v>62.79</v>
      </c>
      <c r="AD171" s="23">
        <f t="shared" si="151"/>
        <v>8.7999999999999972</v>
      </c>
      <c r="AE171" s="23">
        <f t="shared" si="152"/>
        <v>6.2100000000000009</v>
      </c>
      <c r="AF171" s="23">
        <f t="shared" si="153"/>
        <v>46.2</v>
      </c>
      <c r="AG171" s="57">
        <f t="shared" si="143"/>
        <v>0.91</v>
      </c>
      <c r="AH171" s="58">
        <f t="shared" si="144"/>
        <v>0.84000000000000008</v>
      </c>
      <c r="AI171" s="58">
        <f t="shared" si="145"/>
        <v>0.87707780416259251</v>
      </c>
      <c r="AJ171" s="58">
        <f t="shared" si="146"/>
        <v>0.8815111619919862</v>
      </c>
      <c r="AK171" s="8">
        <f t="shared" si="147"/>
        <v>5.6875000000000027</v>
      </c>
      <c r="AL171" s="8">
        <f t="shared" si="148"/>
        <v>0.1071428571428571</v>
      </c>
      <c r="AM171" s="42">
        <f t="shared" si="123"/>
        <v>0.87895161290322577</v>
      </c>
    </row>
    <row r="172" spans="1:39" x14ac:dyDescent="0.45">
      <c r="A172" s="38">
        <v>169</v>
      </c>
      <c r="B172" s="25">
        <v>105</v>
      </c>
      <c r="C172" s="51" t="s">
        <v>117</v>
      </c>
      <c r="D172" s="51">
        <v>2007</v>
      </c>
      <c r="E172" s="52">
        <v>3</v>
      </c>
      <c r="F172" s="52">
        <v>5</v>
      </c>
      <c r="G172" s="27" t="s">
        <v>41</v>
      </c>
      <c r="H172" s="28">
        <v>69</v>
      </c>
      <c r="I172" s="27" t="s">
        <v>494</v>
      </c>
      <c r="J172" s="28">
        <v>26</v>
      </c>
      <c r="K172" s="52">
        <v>1</v>
      </c>
      <c r="L172" s="113" t="s">
        <v>186</v>
      </c>
      <c r="M172" s="29">
        <v>75</v>
      </c>
      <c r="N172" s="30" t="s">
        <v>340</v>
      </c>
      <c r="O172" s="15"/>
      <c r="P172" s="16"/>
      <c r="Q172" s="16"/>
      <c r="R172" s="16"/>
      <c r="S172" s="31">
        <v>78</v>
      </c>
      <c r="T172" s="31">
        <v>96</v>
      </c>
      <c r="U172" s="31"/>
      <c r="V172" s="31"/>
      <c r="W172" s="31">
        <v>20</v>
      </c>
      <c r="X172" s="31"/>
      <c r="Y172" s="31"/>
      <c r="Z172" s="47">
        <v>0.94</v>
      </c>
      <c r="AA172" s="34" t="s">
        <v>1083</v>
      </c>
      <c r="AB172" s="32"/>
      <c r="AC172" s="22">
        <f t="shared" si="150"/>
        <v>53.82</v>
      </c>
      <c r="AD172" s="23">
        <f t="shared" si="151"/>
        <v>1.0399999999999991</v>
      </c>
      <c r="AE172" s="23">
        <f t="shared" si="152"/>
        <v>15.18</v>
      </c>
      <c r="AF172" s="23">
        <f t="shared" si="153"/>
        <v>24.96</v>
      </c>
      <c r="AG172" s="57">
        <f t="shared" si="143"/>
        <v>0.78</v>
      </c>
      <c r="AH172" s="58">
        <f t="shared" si="144"/>
        <v>0.96000000000000008</v>
      </c>
      <c r="AI172" s="58">
        <f t="shared" si="145"/>
        <v>0.98104265402843605</v>
      </c>
      <c r="AJ172" s="58">
        <f t="shared" si="146"/>
        <v>0.62182361733931246</v>
      </c>
      <c r="AK172" s="8">
        <f t="shared" si="147"/>
        <v>19.500000000000039</v>
      </c>
      <c r="AL172" s="8">
        <f t="shared" si="148"/>
        <v>0.22916666666666663</v>
      </c>
      <c r="AM172" s="42">
        <f t="shared" si="123"/>
        <v>0.82926315789473681</v>
      </c>
    </row>
    <row r="173" spans="1:39" x14ac:dyDescent="0.45">
      <c r="A173" s="38">
        <v>170</v>
      </c>
      <c r="B173" s="25">
        <v>105</v>
      </c>
      <c r="C173" s="51" t="s">
        <v>117</v>
      </c>
      <c r="D173" s="51">
        <v>2007</v>
      </c>
      <c r="E173" s="52">
        <v>1</v>
      </c>
      <c r="F173" s="52"/>
      <c r="G173" s="27" t="s">
        <v>41</v>
      </c>
      <c r="H173" s="28">
        <v>69</v>
      </c>
      <c r="I173" s="27" t="s">
        <v>158</v>
      </c>
      <c r="J173" s="28">
        <v>55</v>
      </c>
      <c r="K173" s="52">
        <v>1</v>
      </c>
      <c r="L173" s="113" t="s">
        <v>618</v>
      </c>
      <c r="M173" s="29">
        <v>51</v>
      </c>
      <c r="N173" s="30" t="s">
        <v>340</v>
      </c>
      <c r="O173" s="15"/>
      <c r="P173" s="16"/>
      <c r="Q173" s="16"/>
      <c r="R173" s="16"/>
      <c r="S173" s="31">
        <v>96</v>
      </c>
      <c r="T173" s="31">
        <v>83</v>
      </c>
      <c r="U173" s="31"/>
      <c r="V173" s="31"/>
      <c r="W173" s="31">
        <v>5.5</v>
      </c>
      <c r="X173" s="31"/>
      <c r="Y173" s="31"/>
      <c r="Z173" s="47">
        <v>0.93</v>
      </c>
      <c r="AA173" s="34" t="s">
        <v>1082</v>
      </c>
      <c r="AB173" s="32"/>
      <c r="AC173" s="22">
        <f t="shared" si="150"/>
        <v>66.239999999999995</v>
      </c>
      <c r="AD173" s="23">
        <f t="shared" si="151"/>
        <v>9.3500000000000014</v>
      </c>
      <c r="AE173" s="23">
        <f t="shared" si="152"/>
        <v>2.7600000000000051</v>
      </c>
      <c r="AF173" s="23">
        <f t="shared" si="153"/>
        <v>45.65</v>
      </c>
      <c r="AG173" s="57">
        <f t="shared" si="143"/>
        <v>0.96</v>
      </c>
      <c r="AH173" s="58">
        <f t="shared" si="144"/>
        <v>0.83</v>
      </c>
      <c r="AI173" s="58">
        <f t="shared" si="145"/>
        <v>0.8763063897340917</v>
      </c>
      <c r="AJ173" s="58">
        <f t="shared" si="146"/>
        <v>0.94298698615988419</v>
      </c>
      <c r="AK173" s="8">
        <f t="shared" si="147"/>
        <v>5.6470588235294104</v>
      </c>
      <c r="AL173" s="8">
        <f t="shared" si="148"/>
        <v>4.8192771084337394E-2</v>
      </c>
      <c r="AM173" s="42">
        <f t="shared" si="123"/>
        <v>0.90233870967741925</v>
      </c>
    </row>
    <row r="174" spans="1:39" x14ac:dyDescent="0.45">
      <c r="A174" s="38">
        <v>171</v>
      </c>
      <c r="B174" s="25">
        <v>105</v>
      </c>
      <c r="C174" s="51" t="s">
        <v>117</v>
      </c>
      <c r="D174" s="51">
        <v>2007</v>
      </c>
      <c r="E174" s="52">
        <v>3</v>
      </c>
      <c r="F174" s="52">
        <v>5</v>
      </c>
      <c r="G174" s="27" t="s">
        <v>41</v>
      </c>
      <c r="H174" s="28">
        <v>69</v>
      </c>
      <c r="I174" s="27" t="s">
        <v>494</v>
      </c>
      <c r="J174" s="28">
        <v>26</v>
      </c>
      <c r="K174" s="52">
        <v>1</v>
      </c>
      <c r="L174" s="113" t="s">
        <v>618</v>
      </c>
      <c r="M174" s="29">
        <v>51</v>
      </c>
      <c r="N174" s="30" t="s">
        <v>340</v>
      </c>
      <c r="O174" s="15"/>
      <c r="P174" s="16"/>
      <c r="Q174" s="16"/>
      <c r="R174" s="16"/>
      <c r="S174" s="31">
        <v>83</v>
      </c>
      <c r="T174" s="31">
        <v>89</v>
      </c>
      <c r="U174" s="31"/>
      <c r="V174" s="31"/>
      <c r="W174" s="31">
        <v>7.2</v>
      </c>
      <c r="X174" s="31"/>
      <c r="Y174" s="31"/>
      <c r="Z174" s="47">
        <v>0.9</v>
      </c>
      <c r="AA174" s="34" t="s">
        <v>1081</v>
      </c>
      <c r="AB174" s="32"/>
      <c r="AC174" s="22">
        <f t="shared" si="150"/>
        <v>57.27</v>
      </c>
      <c r="AD174" s="23">
        <f t="shared" si="151"/>
        <v>2.8599999999999994</v>
      </c>
      <c r="AE174" s="23">
        <f t="shared" si="152"/>
        <v>11.729999999999997</v>
      </c>
      <c r="AF174" s="23">
        <f t="shared" si="153"/>
        <v>23.14</v>
      </c>
      <c r="AG174" s="57">
        <f t="shared" si="143"/>
        <v>0.83000000000000007</v>
      </c>
      <c r="AH174" s="58">
        <f t="shared" si="144"/>
        <v>0.89</v>
      </c>
      <c r="AI174" s="58">
        <f t="shared" si="145"/>
        <v>0.95243638782637619</v>
      </c>
      <c r="AJ174" s="58">
        <f t="shared" si="146"/>
        <v>0.66360768568970463</v>
      </c>
      <c r="AK174" s="8">
        <f t="shared" si="147"/>
        <v>7.5454545454545467</v>
      </c>
      <c r="AL174" s="8">
        <f t="shared" si="148"/>
        <v>0.19101123595505609</v>
      </c>
      <c r="AM174" s="42">
        <f t="shared" si="123"/>
        <v>0.84642105263157896</v>
      </c>
    </row>
    <row r="175" spans="1:39" x14ac:dyDescent="0.45">
      <c r="A175" s="38">
        <v>172</v>
      </c>
      <c r="B175" s="25">
        <v>107</v>
      </c>
      <c r="C175" s="51" t="s">
        <v>118</v>
      </c>
      <c r="D175" s="51">
        <v>2006</v>
      </c>
      <c r="E175" s="52">
        <v>1</v>
      </c>
      <c r="F175" s="52">
        <v>1</v>
      </c>
      <c r="G175" s="27" t="s">
        <v>1076</v>
      </c>
      <c r="H175" s="28">
        <v>76</v>
      </c>
      <c r="I175" s="27" t="s">
        <v>1080</v>
      </c>
      <c r="J175" s="28">
        <v>39</v>
      </c>
      <c r="K175" s="52">
        <v>1</v>
      </c>
      <c r="L175" s="17" t="s">
        <v>185</v>
      </c>
      <c r="M175" s="29">
        <v>65</v>
      </c>
      <c r="N175" s="30" t="s">
        <v>1078</v>
      </c>
      <c r="O175" s="15"/>
      <c r="P175" s="16"/>
      <c r="Q175" s="16"/>
      <c r="R175" s="16"/>
      <c r="S175" s="31">
        <v>88</v>
      </c>
      <c r="T175" s="31">
        <v>80</v>
      </c>
      <c r="U175" s="31"/>
      <c r="V175" s="31"/>
      <c r="W175" s="31"/>
      <c r="X175" s="31"/>
      <c r="Y175" s="31"/>
      <c r="Z175" s="47">
        <v>0.85</v>
      </c>
      <c r="AA175" s="34"/>
      <c r="AB175" s="32"/>
      <c r="AC175" s="22">
        <f t="shared" si="150"/>
        <v>66.88</v>
      </c>
      <c r="AD175" s="23">
        <f t="shared" si="151"/>
        <v>7.8000000000000007</v>
      </c>
      <c r="AE175" s="23">
        <f t="shared" si="152"/>
        <v>9.1200000000000045</v>
      </c>
      <c r="AF175" s="23">
        <f t="shared" si="153"/>
        <v>31.2</v>
      </c>
      <c r="AG175" s="57">
        <f t="shared" si="143"/>
        <v>0.87999999999999989</v>
      </c>
      <c r="AH175" s="58">
        <f t="shared" si="144"/>
        <v>0.79999999999999993</v>
      </c>
      <c r="AI175" s="58">
        <f t="shared" si="145"/>
        <v>0.89555436529191224</v>
      </c>
      <c r="AJ175" s="58">
        <f t="shared" si="146"/>
        <v>0.77380952380952361</v>
      </c>
      <c r="AK175" s="8">
        <f t="shared" si="147"/>
        <v>4.3999999999999977</v>
      </c>
      <c r="AL175" s="8">
        <f t="shared" si="148"/>
        <v>0.15000000000000013</v>
      </c>
      <c r="AM175" s="42">
        <f t="shared" si="123"/>
        <v>0.85286956521739132</v>
      </c>
    </row>
    <row r="176" spans="1:39" x14ac:dyDescent="0.45">
      <c r="A176" s="38">
        <v>173</v>
      </c>
      <c r="B176" s="25">
        <v>107</v>
      </c>
      <c r="C176" s="51" t="s">
        <v>118</v>
      </c>
      <c r="D176" s="51">
        <v>2006</v>
      </c>
      <c r="E176" s="52">
        <v>3</v>
      </c>
      <c r="F176" s="52">
        <v>1</v>
      </c>
      <c r="G176" s="27" t="s">
        <v>1076</v>
      </c>
      <c r="H176" s="28">
        <v>76</v>
      </c>
      <c r="I176" s="27" t="s">
        <v>1133</v>
      </c>
      <c r="J176" s="28">
        <v>48</v>
      </c>
      <c r="K176" s="52">
        <v>1</v>
      </c>
      <c r="L176" s="17" t="s">
        <v>185</v>
      </c>
      <c r="M176" s="29">
        <v>69</v>
      </c>
      <c r="N176" s="30" t="s">
        <v>1078</v>
      </c>
      <c r="O176" s="15"/>
      <c r="P176" s="16"/>
      <c r="Q176" s="16"/>
      <c r="R176" s="16"/>
      <c r="S176" s="31">
        <v>74</v>
      </c>
      <c r="T176" s="31">
        <v>74</v>
      </c>
      <c r="U176" s="31"/>
      <c r="V176" s="31"/>
      <c r="W176" s="31"/>
      <c r="X176" s="31"/>
      <c r="Y176" s="31"/>
      <c r="Z176" s="47">
        <v>0.78</v>
      </c>
      <c r="AA176" s="34"/>
      <c r="AB176" s="32"/>
      <c r="AC176" s="22">
        <f t="shared" si="150"/>
        <v>56.24</v>
      </c>
      <c r="AD176" s="23">
        <f t="shared" si="151"/>
        <v>12.479999999999997</v>
      </c>
      <c r="AE176" s="23">
        <f t="shared" si="152"/>
        <v>19.759999999999998</v>
      </c>
      <c r="AF176" s="23">
        <f t="shared" si="153"/>
        <v>35.520000000000003</v>
      </c>
      <c r="AG176" s="57">
        <f t="shared" si="143"/>
        <v>0.74</v>
      </c>
      <c r="AH176" s="58">
        <f t="shared" si="144"/>
        <v>0.7400000000000001</v>
      </c>
      <c r="AI176" s="58">
        <f t="shared" si="145"/>
        <v>0.81839348079161822</v>
      </c>
      <c r="AJ176" s="58">
        <f t="shared" si="146"/>
        <v>0.6425470332850941</v>
      </c>
      <c r="AK176" s="8">
        <f t="shared" si="147"/>
        <v>2.8461538461538471</v>
      </c>
      <c r="AL176" s="8">
        <f t="shared" si="148"/>
        <v>0.35135135135135132</v>
      </c>
      <c r="AM176" s="42">
        <f t="shared" si="123"/>
        <v>0.74</v>
      </c>
    </row>
    <row r="177" spans="1:39" x14ac:dyDescent="0.45">
      <c r="A177" s="38">
        <v>174</v>
      </c>
      <c r="B177" s="25">
        <v>107</v>
      </c>
      <c r="C177" s="51" t="s">
        <v>118</v>
      </c>
      <c r="D177" s="51">
        <v>2006</v>
      </c>
      <c r="E177" s="52">
        <v>5</v>
      </c>
      <c r="F177" s="52">
        <v>1</v>
      </c>
      <c r="G177" s="27" t="s">
        <v>1076</v>
      </c>
      <c r="H177" s="28">
        <v>76</v>
      </c>
      <c r="I177" s="27" t="s">
        <v>1134</v>
      </c>
      <c r="J177" s="28">
        <v>74</v>
      </c>
      <c r="K177" s="52">
        <v>1</v>
      </c>
      <c r="L177" s="17" t="s">
        <v>185</v>
      </c>
      <c r="M177" s="29">
        <v>64</v>
      </c>
      <c r="N177" s="30" t="s">
        <v>1078</v>
      </c>
      <c r="O177" s="15"/>
      <c r="P177" s="16"/>
      <c r="Q177" s="16"/>
      <c r="R177" s="16"/>
      <c r="S177" s="31">
        <v>80</v>
      </c>
      <c r="T177" s="31">
        <v>77</v>
      </c>
      <c r="U177" s="31"/>
      <c r="V177" s="31"/>
      <c r="W177" s="31"/>
      <c r="X177" s="31"/>
      <c r="Y177" s="31"/>
      <c r="Z177" s="47">
        <v>0.82</v>
      </c>
      <c r="AA177" s="34"/>
      <c r="AB177" s="32"/>
      <c r="AC177" s="22">
        <f t="shared" si="150"/>
        <v>60.8</v>
      </c>
      <c r="AD177" s="23">
        <f t="shared" si="151"/>
        <v>17.020000000000003</v>
      </c>
      <c r="AE177" s="23">
        <f t="shared" si="152"/>
        <v>15.200000000000003</v>
      </c>
      <c r="AF177" s="23">
        <f t="shared" si="153"/>
        <v>56.98</v>
      </c>
      <c r="AG177" s="57">
        <f t="shared" si="143"/>
        <v>0.79999999999999993</v>
      </c>
      <c r="AH177" s="58">
        <f t="shared" si="144"/>
        <v>0.76999999999999991</v>
      </c>
      <c r="AI177" s="58">
        <f t="shared" si="145"/>
        <v>0.78129015677203806</v>
      </c>
      <c r="AJ177" s="58">
        <f t="shared" si="146"/>
        <v>0.78941535051260725</v>
      </c>
      <c r="AK177" s="8">
        <f t="shared" si="147"/>
        <v>3.4782608695652155</v>
      </c>
      <c r="AL177" s="8">
        <f t="shared" si="148"/>
        <v>0.25974025974025988</v>
      </c>
      <c r="AM177" s="42">
        <f t="shared" si="123"/>
        <v>0.78520000000000001</v>
      </c>
    </row>
    <row r="178" spans="1:39" x14ac:dyDescent="0.45">
      <c r="A178" s="38">
        <v>175</v>
      </c>
      <c r="B178" s="25">
        <v>108</v>
      </c>
      <c r="C178" s="51" t="s">
        <v>1109</v>
      </c>
      <c r="D178" s="51">
        <v>2006</v>
      </c>
      <c r="E178" s="62" t="s">
        <v>1106</v>
      </c>
      <c r="F178" s="52">
        <v>1</v>
      </c>
      <c r="G178" s="112" t="s">
        <v>1110</v>
      </c>
      <c r="H178" s="28">
        <v>11</v>
      </c>
      <c r="I178" s="27" t="s">
        <v>1111</v>
      </c>
      <c r="J178" s="28">
        <v>33</v>
      </c>
      <c r="K178" s="52">
        <v>1</v>
      </c>
      <c r="L178" s="17" t="s">
        <v>185</v>
      </c>
      <c r="M178" s="29">
        <v>80</v>
      </c>
      <c r="N178" s="30" t="s">
        <v>1078</v>
      </c>
      <c r="O178" s="15"/>
      <c r="P178" s="16"/>
      <c r="Q178" s="16"/>
      <c r="R178" s="16"/>
      <c r="S178" s="31">
        <v>82</v>
      </c>
      <c r="T178" s="31">
        <v>97</v>
      </c>
      <c r="U178" s="31">
        <v>90</v>
      </c>
      <c r="V178" s="31">
        <v>94</v>
      </c>
      <c r="W178" s="31"/>
      <c r="X178" s="31"/>
      <c r="Y178" s="31">
        <v>93</v>
      </c>
      <c r="Z178" s="31"/>
      <c r="AA178" s="34"/>
      <c r="AB178" s="32"/>
      <c r="AC178" s="22">
        <f t="shared" si="150"/>
        <v>9.02</v>
      </c>
      <c r="AD178" s="23">
        <f t="shared" si="151"/>
        <v>0.99000000000000199</v>
      </c>
      <c r="AE178" s="23">
        <f t="shared" si="152"/>
        <v>1.9800000000000004</v>
      </c>
      <c r="AF178" s="23">
        <f t="shared" si="153"/>
        <v>32.01</v>
      </c>
      <c r="AG178" s="57">
        <f t="shared" si="143"/>
        <v>0.82</v>
      </c>
      <c r="AH178" s="58">
        <f t="shared" si="144"/>
        <v>0.97</v>
      </c>
      <c r="AI178" s="58">
        <f t="shared" si="145"/>
        <v>0.9010989010989009</v>
      </c>
      <c r="AJ178" s="58">
        <f t="shared" si="146"/>
        <v>0.94174757281553412</v>
      </c>
      <c r="AK178" s="8">
        <f t="shared" si="147"/>
        <v>27.333333333333307</v>
      </c>
      <c r="AL178" s="8">
        <f t="shared" si="148"/>
        <v>0.18556701030927841</v>
      </c>
      <c r="AM178" s="42">
        <f t="shared" si="123"/>
        <v>0.9325</v>
      </c>
    </row>
    <row r="179" spans="1:39" x14ac:dyDescent="0.45">
      <c r="A179" s="38">
        <v>176</v>
      </c>
      <c r="B179" s="25">
        <v>108</v>
      </c>
      <c r="C179" s="51" t="s">
        <v>119</v>
      </c>
      <c r="D179" s="51">
        <v>2006</v>
      </c>
      <c r="E179" s="62" t="s">
        <v>1106</v>
      </c>
      <c r="F179" s="52"/>
      <c r="G179" s="112" t="s">
        <v>1110</v>
      </c>
      <c r="H179" s="28">
        <v>11</v>
      </c>
      <c r="I179" s="27" t="s">
        <v>1079</v>
      </c>
      <c r="J179" s="28">
        <v>33</v>
      </c>
      <c r="K179" s="52">
        <v>1</v>
      </c>
      <c r="L179" s="17" t="s">
        <v>185</v>
      </c>
      <c r="M179" s="29">
        <v>90</v>
      </c>
      <c r="N179" s="30" t="s">
        <v>1078</v>
      </c>
      <c r="O179" s="15"/>
      <c r="P179" s="16"/>
      <c r="Q179" s="16"/>
      <c r="R179" s="16"/>
      <c r="S179" s="31">
        <v>97</v>
      </c>
      <c r="T179" s="31">
        <v>82</v>
      </c>
      <c r="U179" s="31"/>
      <c r="V179" s="31"/>
      <c r="W179" s="31">
        <v>27</v>
      </c>
      <c r="X179" s="31"/>
      <c r="Y179" s="31">
        <v>93</v>
      </c>
      <c r="Z179" s="31"/>
      <c r="AA179" s="34"/>
      <c r="AB179" s="32"/>
      <c r="AC179" s="22">
        <f t="shared" si="150"/>
        <v>10.67</v>
      </c>
      <c r="AD179" s="23">
        <f t="shared" si="151"/>
        <v>5.9400000000000013</v>
      </c>
      <c r="AE179" s="23">
        <f t="shared" si="152"/>
        <v>0.33000000000000007</v>
      </c>
      <c r="AF179" s="23">
        <f t="shared" si="153"/>
        <v>27.06</v>
      </c>
      <c r="AG179" s="57">
        <f t="shared" si="143"/>
        <v>0.97</v>
      </c>
      <c r="AH179" s="58">
        <f t="shared" si="144"/>
        <v>0.82</v>
      </c>
      <c r="AI179" s="58">
        <f t="shared" si="145"/>
        <v>0.64238410596026496</v>
      </c>
      <c r="AJ179" s="58">
        <f t="shared" si="146"/>
        <v>0.98795180722891562</v>
      </c>
      <c r="AK179" s="8">
        <f t="shared" si="147"/>
        <v>5.3888888888888875</v>
      </c>
      <c r="AL179" s="8">
        <f t="shared" si="148"/>
        <v>3.6585365853658569E-2</v>
      </c>
      <c r="AM179" s="42">
        <f t="shared" si="123"/>
        <v>0.85749999999999993</v>
      </c>
    </row>
    <row r="180" spans="1:39" x14ac:dyDescent="0.45">
      <c r="A180" s="38">
        <v>177</v>
      </c>
      <c r="B180" s="25">
        <v>109</v>
      </c>
      <c r="C180" s="51" t="s">
        <v>1258</v>
      </c>
      <c r="D180" s="51">
        <v>2006</v>
      </c>
      <c r="E180" s="52">
        <v>5</v>
      </c>
      <c r="F180" s="52"/>
      <c r="G180" s="27" t="s">
        <v>1076</v>
      </c>
      <c r="H180" s="28">
        <v>76</v>
      </c>
      <c r="I180" s="27" t="s">
        <v>1135</v>
      </c>
      <c r="J180" s="28">
        <v>53</v>
      </c>
      <c r="K180" s="52">
        <v>1</v>
      </c>
      <c r="L180" s="17" t="s">
        <v>185</v>
      </c>
      <c r="M180" s="29" t="s">
        <v>777</v>
      </c>
      <c r="N180" s="30"/>
      <c r="O180" s="15"/>
      <c r="P180" s="16"/>
      <c r="Q180" s="16"/>
      <c r="R180" s="16"/>
      <c r="S180" s="31"/>
      <c r="T180" s="31"/>
      <c r="U180" s="31"/>
      <c r="V180" s="31"/>
      <c r="W180" s="31"/>
      <c r="X180" s="31"/>
      <c r="Y180" s="31"/>
      <c r="Z180" s="47">
        <v>0.86699999999999999</v>
      </c>
      <c r="AA180" s="34" t="s">
        <v>1077</v>
      </c>
      <c r="AB180" s="32"/>
      <c r="AC180" s="22"/>
      <c r="AD180" s="23"/>
      <c r="AE180" s="23"/>
      <c r="AF180" s="23"/>
      <c r="AG180" s="57"/>
      <c r="AH180" s="58"/>
      <c r="AI180" s="58"/>
      <c r="AJ180" s="58"/>
      <c r="AK180" s="8"/>
      <c r="AL180" s="8"/>
      <c r="AM180" s="42"/>
    </row>
    <row r="181" spans="1:39" x14ac:dyDescent="0.45">
      <c r="A181" s="38">
        <v>178</v>
      </c>
      <c r="B181" s="25">
        <v>109</v>
      </c>
      <c r="C181" s="51" t="s">
        <v>120</v>
      </c>
      <c r="D181" s="51">
        <v>2006</v>
      </c>
      <c r="E181" s="52">
        <v>3</v>
      </c>
      <c r="F181" s="52">
        <v>2</v>
      </c>
      <c r="G181" s="27" t="s">
        <v>1076</v>
      </c>
      <c r="H181" s="28">
        <v>76</v>
      </c>
      <c r="I181" s="27" t="s">
        <v>1075</v>
      </c>
      <c r="J181" s="28">
        <v>51</v>
      </c>
      <c r="K181" s="52">
        <v>1</v>
      </c>
      <c r="L181" s="17" t="s">
        <v>185</v>
      </c>
      <c r="M181" s="29" t="s">
        <v>777</v>
      </c>
      <c r="N181" s="30"/>
      <c r="O181" s="15"/>
      <c r="P181" s="16"/>
      <c r="Q181" s="16"/>
      <c r="R181" s="16"/>
      <c r="S181" s="31">
        <v>74</v>
      </c>
      <c r="T181" s="31">
        <v>85</v>
      </c>
      <c r="U181" s="31"/>
      <c r="V181" s="31"/>
      <c r="W181" s="31"/>
      <c r="X181" s="31"/>
      <c r="Y181" s="31">
        <v>78</v>
      </c>
      <c r="Z181" s="47">
        <v>0.82099999999999995</v>
      </c>
      <c r="AA181" s="34" t="s">
        <v>1074</v>
      </c>
      <c r="AB181" s="32"/>
      <c r="AC181" s="22">
        <f t="shared" ref="AC181:AC189" si="154">H181*S181/100</f>
        <v>56.24</v>
      </c>
      <c r="AD181" s="23">
        <f t="shared" ref="AD181:AD189" si="155">J181-AF181</f>
        <v>7.6499999999999986</v>
      </c>
      <c r="AE181" s="23">
        <f t="shared" ref="AE181:AE189" si="156">H181-AC181</f>
        <v>19.759999999999998</v>
      </c>
      <c r="AF181" s="23">
        <f t="shared" ref="AF181:AF189" si="157">J181*T181/100</f>
        <v>43.35</v>
      </c>
      <c r="AG181" s="57">
        <f>AC181/(AC181+AE181)</f>
        <v>0.74</v>
      </c>
      <c r="AH181" s="58">
        <f t="shared" ref="AH181:AH189" si="158">AF181/(AD181+AF181)</f>
        <v>0.85</v>
      </c>
      <c r="AI181" s="58">
        <f t="shared" ref="AI181:AI189" si="159">AC181/(AC181+AD181)</f>
        <v>0.88026295194866178</v>
      </c>
      <c r="AJ181" s="58">
        <f t="shared" ref="AJ181:AJ189" si="160">AF181/(AE181+AF181)</f>
        <v>0.68689589605450807</v>
      </c>
      <c r="AK181" s="8">
        <f t="shared" ref="AK181:AK189" si="161">AG181/(1-AH181)</f>
        <v>4.9333333333333327</v>
      </c>
      <c r="AL181" s="8">
        <f t="shared" ref="AL181:AL189" si="162">(1-AG181)/AH181</f>
        <v>0.30588235294117649</v>
      </c>
      <c r="AM181" s="42">
        <f t="shared" si="123"/>
        <v>0.78417322834645675</v>
      </c>
    </row>
    <row r="182" spans="1:39" x14ac:dyDescent="0.45">
      <c r="A182" s="38">
        <v>179</v>
      </c>
      <c r="B182" s="25">
        <v>110</v>
      </c>
      <c r="C182" s="51" t="s">
        <v>112</v>
      </c>
      <c r="D182" s="51">
        <v>2005</v>
      </c>
      <c r="E182" s="52">
        <v>1</v>
      </c>
      <c r="F182" s="52">
        <v>1</v>
      </c>
      <c r="G182" s="27" t="s">
        <v>354</v>
      </c>
      <c r="H182" s="28">
        <v>23</v>
      </c>
      <c r="I182" s="27" t="s">
        <v>158</v>
      </c>
      <c r="J182" s="28">
        <v>46</v>
      </c>
      <c r="K182" s="52">
        <v>1</v>
      </c>
      <c r="L182" s="113" t="s">
        <v>186</v>
      </c>
      <c r="M182" s="29">
        <v>70</v>
      </c>
      <c r="N182" s="30" t="s">
        <v>193</v>
      </c>
      <c r="O182" s="15"/>
      <c r="P182" s="16"/>
      <c r="Q182" s="16"/>
      <c r="R182" s="16"/>
      <c r="S182" s="31">
        <v>87</v>
      </c>
      <c r="T182" s="31">
        <v>73.900000000000006</v>
      </c>
      <c r="U182" s="31"/>
      <c r="V182" s="31"/>
      <c r="W182" s="31"/>
      <c r="X182" s="31"/>
      <c r="Y182" s="31"/>
      <c r="Z182" s="47">
        <v>0.83899999999999997</v>
      </c>
      <c r="AA182" s="34" t="s">
        <v>1073</v>
      </c>
      <c r="AB182" s="32"/>
      <c r="AC182" s="22">
        <f t="shared" si="154"/>
        <v>20.010000000000002</v>
      </c>
      <c r="AD182" s="23">
        <f t="shared" si="155"/>
        <v>12.006</v>
      </c>
      <c r="AE182" s="23">
        <f t="shared" si="156"/>
        <v>2.9899999999999984</v>
      </c>
      <c r="AF182" s="23">
        <f t="shared" si="157"/>
        <v>33.994</v>
      </c>
      <c r="AG182" s="57">
        <f t="shared" ref="AG182:AG189" si="163">AC182/(AC182+AE182)</f>
        <v>0.87000000000000011</v>
      </c>
      <c r="AH182" s="58">
        <f t="shared" si="158"/>
        <v>0.73899999999999999</v>
      </c>
      <c r="AI182" s="58">
        <f t="shared" si="159"/>
        <v>0.625</v>
      </c>
      <c r="AJ182" s="58">
        <f t="shared" si="160"/>
        <v>0.91915422885572151</v>
      </c>
      <c r="AK182" s="8">
        <f t="shared" si="161"/>
        <v>3.3333333333333335</v>
      </c>
      <c r="AL182" s="8">
        <f t="shared" si="162"/>
        <v>0.17591339648173193</v>
      </c>
      <c r="AM182" s="42">
        <f t="shared" si="123"/>
        <v>0.78266666666666673</v>
      </c>
    </row>
    <row r="183" spans="1:39" x14ac:dyDescent="0.45">
      <c r="A183" s="38">
        <v>180</v>
      </c>
      <c r="B183" s="25">
        <v>110</v>
      </c>
      <c r="C183" s="51" t="s">
        <v>112</v>
      </c>
      <c r="D183" s="51">
        <v>2005</v>
      </c>
      <c r="E183" s="52" t="s">
        <v>1262</v>
      </c>
      <c r="F183" s="52"/>
      <c r="G183" s="27" t="s">
        <v>354</v>
      </c>
      <c r="H183" s="28">
        <v>23</v>
      </c>
      <c r="I183" s="27" t="s">
        <v>781</v>
      </c>
      <c r="J183" s="28">
        <v>55</v>
      </c>
      <c r="K183" s="52">
        <v>1</v>
      </c>
      <c r="L183" s="113" t="s">
        <v>186</v>
      </c>
      <c r="M183" s="29">
        <v>70</v>
      </c>
      <c r="N183" s="30" t="s">
        <v>193</v>
      </c>
      <c r="O183" s="15"/>
      <c r="P183" s="16"/>
      <c r="Q183" s="16"/>
      <c r="R183" s="16"/>
      <c r="S183" s="31">
        <v>87</v>
      </c>
      <c r="T183" s="31">
        <v>52.7</v>
      </c>
      <c r="U183" s="31"/>
      <c r="V183" s="31"/>
      <c r="W183" s="31">
        <v>3.33</v>
      </c>
      <c r="X183" s="31">
        <v>0.18</v>
      </c>
      <c r="Y183" s="31"/>
      <c r="Z183" s="31"/>
      <c r="AA183" s="34"/>
      <c r="AB183" s="32"/>
      <c r="AC183" s="22">
        <f t="shared" si="154"/>
        <v>20.010000000000002</v>
      </c>
      <c r="AD183" s="23">
        <f t="shared" si="155"/>
        <v>26.015000000000001</v>
      </c>
      <c r="AE183" s="23">
        <f t="shared" si="156"/>
        <v>2.9899999999999984</v>
      </c>
      <c r="AF183" s="23">
        <f t="shared" si="157"/>
        <v>28.984999999999999</v>
      </c>
      <c r="AG183" s="57">
        <f t="shared" si="163"/>
        <v>0.87000000000000011</v>
      </c>
      <c r="AH183" s="58">
        <f t="shared" si="158"/>
        <v>0.52700000000000002</v>
      </c>
      <c r="AI183" s="58">
        <f t="shared" si="159"/>
        <v>0.43476371537208036</v>
      </c>
      <c r="AJ183" s="58">
        <f t="shared" si="160"/>
        <v>0.90648944487881167</v>
      </c>
      <c r="AK183" s="8">
        <f t="shared" si="161"/>
        <v>1.8393234672304444</v>
      </c>
      <c r="AL183" s="8">
        <f t="shared" si="162"/>
        <v>0.24667931688804531</v>
      </c>
      <c r="AM183" s="42">
        <f t="shared" si="123"/>
        <v>0.6281410256410257</v>
      </c>
    </row>
    <row r="184" spans="1:39" x14ac:dyDescent="0.45">
      <c r="A184" s="38">
        <v>181</v>
      </c>
      <c r="B184" s="25">
        <v>110</v>
      </c>
      <c r="C184" s="51" t="s">
        <v>112</v>
      </c>
      <c r="D184" s="51">
        <v>2005</v>
      </c>
      <c r="E184" s="52" t="s">
        <v>1260</v>
      </c>
      <c r="F184" s="52">
        <v>1</v>
      </c>
      <c r="G184" s="27" t="s">
        <v>354</v>
      </c>
      <c r="H184" s="28">
        <v>23</v>
      </c>
      <c r="I184" s="27" t="s">
        <v>1023</v>
      </c>
      <c r="J184" s="28">
        <v>25</v>
      </c>
      <c r="K184" s="52">
        <v>1</v>
      </c>
      <c r="L184" s="113" t="s">
        <v>186</v>
      </c>
      <c r="M184" s="29">
        <v>70</v>
      </c>
      <c r="N184" s="30" t="s">
        <v>193</v>
      </c>
      <c r="O184" s="15"/>
      <c r="P184" s="16"/>
      <c r="Q184" s="16"/>
      <c r="R184" s="16"/>
      <c r="S184" s="31">
        <v>87</v>
      </c>
      <c r="T184" s="31">
        <v>60</v>
      </c>
      <c r="U184" s="31"/>
      <c r="V184" s="31"/>
      <c r="W184" s="31">
        <v>1.84</v>
      </c>
      <c r="X184" s="31">
        <v>0.25</v>
      </c>
      <c r="Y184" s="31"/>
      <c r="Z184" s="31"/>
      <c r="AA184" s="34"/>
      <c r="AB184" s="32"/>
      <c r="AC184" s="22">
        <f t="shared" si="154"/>
        <v>20.010000000000002</v>
      </c>
      <c r="AD184" s="23">
        <f t="shared" si="155"/>
        <v>10</v>
      </c>
      <c r="AE184" s="23">
        <f t="shared" si="156"/>
        <v>2.9899999999999984</v>
      </c>
      <c r="AF184" s="23">
        <f t="shared" si="157"/>
        <v>15</v>
      </c>
      <c r="AG184" s="57">
        <f t="shared" si="163"/>
        <v>0.87000000000000011</v>
      </c>
      <c r="AH184" s="58">
        <f t="shared" si="158"/>
        <v>0.6</v>
      </c>
      <c r="AI184" s="58">
        <f t="shared" si="159"/>
        <v>0.66677774075308227</v>
      </c>
      <c r="AJ184" s="58">
        <f t="shared" si="160"/>
        <v>0.83379655364091165</v>
      </c>
      <c r="AK184" s="8">
        <f t="shared" si="161"/>
        <v>2.1750000000000003</v>
      </c>
      <c r="AL184" s="8">
        <f t="shared" si="162"/>
        <v>0.21666666666666651</v>
      </c>
      <c r="AM184" s="42">
        <f t="shared" si="123"/>
        <v>0.72937500000000011</v>
      </c>
    </row>
    <row r="185" spans="1:39" x14ac:dyDescent="0.45">
      <c r="A185" s="38">
        <v>182</v>
      </c>
      <c r="B185" s="25">
        <v>112</v>
      </c>
      <c r="C185" s="51" t="s">
        <v>121</v>
      </c>
      <c r="D185" s="51">
        <v>2005</v>
      </c>
      <c r="E185" s="52">
        <v>1</v>
      </c>
      <c r="F185" s="52">
        <v>1</v>
      </c>
      <c r="G185" s="27" t="s">
        <v>41</v>
      </c>
      <c r="H185" s="28">
        <v>78</v>
      </c>
      <c r="I185" s="27" t="s">
        <v>158</v>
      </c>
      <c r="J185" s="28">
        <v>53</v>
      </c>
      <c r="K185" s="52">
        <v>1</v>
      </c>
      <c r="L185" s="113" t="s">
        <v>186</v>
      </c>
      <c r="M185" s="29">
        <v>87.3</v>
      </c>
      <c r="N185" s="30" t="s">
        <v>340</v>
      </c>
      <c r="O185" s="15"/>
      <c r="P185" s="16"/>
      <c r="Q185" s="16"/>
      <c r="R185" s="16"/>
      <c r="S185" s="31">
        <v>72</v>
      </c>
      <c r="T185" s="31">
        <v>76</v>
      </c>
      <c r="U185" s="31"/>
      <c r="V185" s="31"/>
      <c r="W185" s="31"/>
      <c r="X185" s="31"/>
      <c r="Y185" s="31"/>
      <c r="Z185" s="47">
        <v>0.73199999999999998</v>
      </c>
      <c r="AA185" s="34" t="s">
        <v>1072</v>
      </c>
      <c r="AB185" s="32"/>
      <c r="AC185" s="22">
        <f t="shared" si="154"/>
        <v>56.16</v>
      </c>
      <c r="AD185" s="23">
        <f t="shared" si="155"/>
        <v>12.719999999999999</v>
      </c>
      <c r="AE185" s="23">
        <f t="shared" si="156"/>
        <v>21.840000000000003</v>
      </c>
      <c r="AF185" s="23">
        <f t="shared" si="157"/>
        <v>40.28</v>
      </c>
      <c r="AG185" s="57">
        <f t="shared" si="163"/>
        <v>0.72</v>
      </c>
      <c r="AH185" s="58">
        <f t="shared" si="158"/>
        <v>0.76</v>
      </c>
      <c r="AI185" s="58">
        <f t="shared" si="159"/>
        <v>0.81533101045296164</v>
      </c>
      <c r="AJ185" s="58">
        <f t="shared" si="160"/>
        <v>0.64842240824211206</v>
      </c>
      <c r="AK185" s="8">
        <f t="shared" si="161"/>
        <v>3</v>
      </c>
      <c r="AL185" s="8">
        <f t="shared" si="162"/>
        <v>0.36842105263157898</v>
      </c>
      <c r="AM185" s="42">
        <f t="shared" si="123"/>
        <v>0.73618320610687016</v>
      </c>
    </row>
    <row r="186" spans="1:39" x14ac:dyDescent="0.45">
      <c r="A186" s="38">
        <v>183</v>
      </c>
      <c r="B186" s="25">
        <v>112</v>
      </c>
      <c r="C186" s="2" t="s">
        <v>121</v>
      </c>
      <c r="D186" s="51">
        <v>2005</v>
      </c>
      <c r="E186" s="52">
        <v>4</v>
      </c>
      <c r="F186" s="52">
        <v>1</v>
      </c>
      <c r="G186" s="27" t="s">
        <v>41</v>
      </c>
      <c r="H186" s="28">
        <v>78</v>
      </c>
      <c r="I186" s="27" t="s">
        <v>1032</v>
      </c>
      <c r="J186" s="28">
        <v>128</v>
      </c>
      <c r="K186" s="52">
        <v>1</v>
      </c>
      <c r="L186" s="113" t="s">
        <v>186</v>
      </c>
      <c r="M186" s="29">
        <v>87.3</v>
      </c>
      <c r="N186" s="30" t="s">
        <v>340</v>
      </c>
      <c r="O186" s="15"/>
      <c r="P186" s="16"/>
      <c r="Q186" s="16"/>
      <c r="R186" s="16"/>
      <c r="S186" s="31">
        <v>72</v>
      </c>
      <c r="T186" s="31">
        <v>95</v>
      </c>
      <c r="U186" s="31"/>
      <c r="V186" s="31"/>
      <c r="W186" s="31"/>
      <c r="X186" s="31"/>
      <c r="Y186" s="31"/>
      <c r="Z186" s="47"/>
      <c r="AA186" s="34"/>
      <c r="AB186" s="32"/>
      <c r="AC186" s="22">
        <f t="shared" si="154"/>
        <v>56.16</v>
      </c>
      <c r="AD186" s="23">
        <f t="shared" si="155"/>
        <v>6.4000000000000057</v>
      </c>
      <c r="AE186" s="23">
        <f t="shared" si="156"/>
        <v>21.840000000000003</v>
      </c>
      <c r="AF186" s="23">
        <f t="shared" si="157"/>
        <v>121.6</v>
      </c>
      <c r="AG186" s="57">
        <f t="shared" si="163"/>
        <v>0.72</v>
      </c>
      <c r="AH186" s="58">
        <f t="shared" si="158"/>
        <v>0.95</v>
      </c>
      <c r="AI186" s="58">
        <f t="shared" si="159"/>
        <v>0.89769820971866998</v>
      </c>
      <c r="AJ186" s="58">
        <f t="shared" si="160"/>
        <v>0.84774121583937534</v>
      </c>
      <c r="AK186" s="8">
        <f t="shared" si="161"/>
        <v>14.399999999999986</v>
      </c>
      <c r="AL186" s="8">
        <f t="shared" si="162"/>
        <v>0.29473684210526319</v>
      </c>
      <c r="AM186" s="42">
        <f t="shared" si="123"/>
        <v>0.86291262135922331</v>
      </c>
    </row>
    <row r="187" spans="1:39" x14ac:dyDescent="0.45">
      <c r="A187" s="38">
        <v>184</v>
      </c>
      <c r="B187" s="25">
        <v>112</v>
      </c>
      <c r="C187" s="2" t="s">
        <v>121</v>
      </c>
      <c r="D187" s="51">
        <v>2005</v>
      </c>
      <c r="E187" s="52">
        <v>1</v>
      </c>
      <c r="F187" s="52"/>
      <c r="G187" s="27" t="s">
        <v>354</v>
      </c>
      <c r="H187" s="28">
        <v>15</v>
      </c>
      <c r="I187" s="27" t="s">
        <v>158</v>
      </c>
      <c r="J187" s="28">
        <v>53</v>
      </c>
      <c r="K187" s="52">
        <v>1</v>
      </c>
      <c r="L187" s="113" t="s">
        <v>186</v>
      </c>
      <c r="M187" s="29">
        <v>87.3</v>
      </c>
      <c r="N187" s="30" t="s">
        <v>340</v>
      </c>
      <c r="O187" s="15"/>
      <c r="P187" s="16"/>
      <c r="Q187" s="16"/>
      <c r="R187" s="16"/>
      <c r="S187" s="31">
        <v>53</v>
      </c>
      <c r="T187" s="31">
        <v>76</v>
      </c>
      <c r="U187" s="31"/>
      <c r="V187" s="31"/>
      <c r="W187" s="31"/>
      <c r="X187" s="31"/>
      <c r="Y187" s="31"/>
      <c r="Z187" s="47"/>
      <c r="AA187" s="34"/>
      <c r="AB187" s="32"/>
      <c r="AC187" s="22">
        <f t="shared" si="154"/>
        <v>7.95</v>
      </c>
      <c r="AD187" s="23">
        <f t="shared" si="155"/>
        <v>12.719999999999999</v>
      </c>
      <c r="AE187" s="23">
        <f t="shared" si="156"/>
        <v>7.05</v>
      </c>
      <c r="AF187" s="23">
        <f t="shared" si="157"/>
        <v>40.28</v>
      </c>
      <c r="AG187" s="57">
        <f t="shared" si="163"/>
        <v>0.53</v>
      </c>
      <c r="AH187" s="58">
        <f t="shared" si="158"/>
        <v>0.76</v>
      </c>
      <c r="AI187" s="58">
        <f t="shared" si="159"/>
        <v>0.38461538461538464</v>
      </c>
      <c r="AJ187" s="58">
        <f t="shared" si="160"/>
        <v>0.85104584829917607</v>
      </c>
      <c r="AK187" s="8">
        <f t="shared" si="161"/>
        <v>2.2083333333333335</v>
      </c>
      <c r="AL187" s="8">
        <f t="shared" si="162"/>
        <v>0.61842105263157887</v>
      </c>
      <c r="AM187" s="42">
        <f t="shared" si="123"/>
        <v>0.70926470588235302</v>
      </c>
    </row>
    <row r="188" spans="1:39" x14ac:dyDescent="0.45">
      <c r="A188" s="38">
        <v>185</v>
      </c>
      <c r="B188" s="25">
        <v>117</v>
      </c>
      <c r="C188" s="2" t="s">
        <v>140</v>
      </c>
      <c r="D188" s="51">
        <v>2004</v>
      </c>
      <c r="E188" s="52">
        <v>3</v>
      </c>
      <c r="F188" s="52">
        <v>3</v>
      </c>
      <c r="G188" s="27" t="s">
        <v>1033</v>
      </c>
      <c r="H188" s="28">
        <v>47</v>
      </c>
      <c r="I188" s="27" t="s">
        <v>281</v>
      </c>
      <c r="J188" s="28">
        <v>28</v>
      </c>
      <c r="K188" s="52">
        <v>1</v>
      </c>
      <c r="L188" s="113" t="s">
        <v>186</v>
      </c>
      <c r="M188" s="29">
        <v>54</v>
      </c>
      <c r="N188" s="30" t="s">
        <v>193</v>
      </c>
      <c r="O188" s="15"/>
      <c r="P188" s="16"/>
      <c r="Q188" s="16"/>
      <c r="R188" s="16"/>
      <c r="S188" s="31">
        <v>85</v>
      </c>
      <c r="T188" s="31">
        <v>82</v>
      </c>
      <c r="U188" s="31"/>
      <c r="V188" s="31"/>
      <c r="W188" s="31"/>
      <c r="X188" s="31"/>
      <c r="Y188" s="31"/>
      <c r="Z188" s="47">
        <v>0.86599999999999999</v>
      </c>
      <c r="AA188" s="34" t="s">
        <v>1071</v>
      </c>
      <c r="AB188" s="32"/>
      <c r="AC188" s="22">
        <f t="shared" si="154"/>
        <v>39.950000000000003</v>
      </c>
      <c r="AD188" s="23">
        <f t="shared" si="155"/>
        <v>5.0399999999999991</v>
      </c>
      <c r="AE188" s="23">
        <f t="shared" si="156"/>
        <v>7.0499999999999972</v>
      </c>
      <c r="AF188" s="23">
        <f t="shared" si="157"/>
        <v>22.96</v>
      </c>
      <c r="AG188" s="57">
        <f t="shared" si="163"/>
        <v>0.85000000000000009</v>
      </c>
      <c r="AH188" s="58">
        <f t="shared" si="158"/>
        <v>0.82000000000000006</v>
      </c>
      <c r="AI188" s="58">
        <f t="shared" si="159"/>
        <v>0.8879751055790176</v>
      </c>
      <c r="AJ188" s="58">
        <f t="shared" si="160"/>
        <v>0.76507830723092307</v>
      </c>
      <c r="AK188" s="8">
        <f t="shared" si="161"/>
        <v>4.7222222222222241</v>
      </c>
      <c r="AL188" s="8">
        <f t="shared" si="162"/>
        <v>0.18292682926829257</v>
      </c>
      <c r="AM188" s="42">
        <f t="shared" si="123"/>
        <v>0.8388000000000001</v>
      </c>
    </row>
    <row r="189" spans="1:39" x14ac:dyDescent="0.45">
      <c r="A189" s="38">
        <v>186</v>
      </c>
      <c r="B189" s="25">
        <v>117</v>
      </c>
      <c r="C189" s="2" t="s">
        <v>140</v>
      </c>
      <c r="D189" s="51">
        <v>2004</v>
      </c>
      <c r="E189" s="52">
        <v>4</v>
      </c>
      <c r="F189" s="52">
        <v>1</v>
      </c>
      <c r="G189" s="27" t="s">
        <v>1033</v>
      </c>
      <c r="H189" s="28">
        <v>47</v>
      </c>
      <c r="I189" s="27" t="s">
        <v>1136</v>
      </c>
      <c r="J189" s="28">
        <v>21</v>
      </c>
      <c r="K189" s="52">
        <v>1</v>
      </c>
      <c r="L189" s="113" t="s">
        <v>186</v>
      </c>
      <c r="M189" s="29">
        <v>54</v>
      </c>
      <c r="N189" s="30" t="s">
        <v>193</v>
      </c>
      <c r="O189" s="15"/>
      <c r="P189" s="16"/>
      <c r="Q189" s="16"/>
      <c r="R189" s="16"/>
      <c r="S189" s="31">
        <v>85</v>
      </c>
      <c r="T189" s="31">
        <v>76</v>
      </c>
      <c r="U189" s="31"/>
      <c r="V189" s="31"/>
      <c r="W189" s="31"/>
      <c r="X189" s="31"/>
      <c r="Y189" s="31"/>
      <c r="Z189" s="47">
        <v>0.879</v>
      </c>
      <c r="AA189" s="34" t="s">
        <v>1070</v>
      </c>
      <c r="AB189" s="32"/>
      <c r="AC189" s="22">
        <f t="shared" si="154"/>
        <v>39.950000000000003</v>
      </c>
      <c r="AD189" s="23">
        <f t="shared" si="155"/>
        <v>5.0399999999999991</v>
      </c>
      <c r="AE189" s="23">
        <f t="shared" si="156"/>
        <v>7.0499999999999972</v>
      </c>
      <c r="AF189" s="23">
        <f t="shared" si="157"/>
        <v>15.96</v>
      </c>
      <c r="AG189" s="57">
        <f t="shared" si="163"/>
        <v>0.85000000000000009</v>
      </c>
      <c r="AH189" s="58">
        <f t="shared" si="158"/>
        <v>0.76</v>
      </c>
      <c r="AI189" s="58">
        <f t="shared" si="159"/>
        <v>0.8879751055790176</v>
      </c>
      <c r="AJ189" s="58">
        <f t="shared" si="160"/>
        <v>0.69361147327249029</v>
      </c>
      <c r="AK189" s="8">
        <f t="shared" si="161"/>
        <v>3.541666666666667</v>
      </c>
      <c r="AL189" s="8">
        <f t="shared" si="162"/>
        <v>0.19736842105263147</v>
      </c>
      <c r="AM189" s="42">
        <f t="shared" si="123"/>
        <v>0.82220588235294123</v>
      </c>
    </row>
  </sheetData>
  <sheetProtection password="CC17" sheet="1" objects="1" scenarios="1"/>
  <mergeCells count="11">
    <mergeCell ref="O1:AB1"/>
    <mergeCell ref="AC1:AM1"/>
    <mergeCell ref="B1:B3"/>
    <mergeCell ref="E1:J1"/>
    <mergeCell ref="K2:K3"/>
    <mergeCell ref="L2:L3"/>
    <mergeCell ref="K1:N1"/>
    <mergeCell ref="M2:M3"/>
    <mergeCell ref="N2:N3"/>
    <mergeCell ref="E2:E3"/>
    <mergeCell ref="F2:F3"/>
  </mergeCells>
  <phoneticPr fontId="18" type="noConversion"/>
  <printOptions horizontalCentered="1" verticalCentered="1"/>
  <pageMargins left="0" right="0" top="0" bottom="0" header="0" footer="0"/>
  <pageSetup paperSize="9" scale="7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zoomScale="80" zoomScaleNormal="80" workbookViewId="0">
      <pane xSplit="5" ySplit="2" topLeftCell="F3" activePane="bottomRight" state="frozen"/>
      <selection pane="topRight" activeCell="F1" sqref="F1"/>
      <selection pane="bottomLeft" activeCell="A3" sqref="A3"/>
      <selection pane="bottomRight" activeCell="F13" sqref="F13"/>
    </sheetView>
  </sheetViews>
  <sheetFormatPr defaultColWidth="9" defaultRowHeight="17" x14ac:dyDescent="0.45"/>
  <cols>
    <col min="1" max="1" width="3.25" style="37" bestFit="1" customWidth="1"/>
    <col min="2" max="2" width="7.5" style="54" customWidth="1"/>
    <col min="3" max="3" width="13.5" style="121" bestFit="1" customWidth="1"/>
    <col min="4" max="4" width="8" style="121" bestFit="1" customWidth="1"/>
    <col min="5" max="5" width="8.08203125" style="54" bestFit="1" customWidth="1"/>
    <col min="6" max="6" width="43.58203125" style="65" customWidth="1"/>
    <col min="7" max="7" width="12.58203125" style="37" customWidth="1"/>
    <col min="8" max="8" width="9" style="37"/>
    <col min="9" max="9" width="20" style="37" customWidth="1"/>
    <col min="10" max="10" width="9" style="37"/>
    <col min="11" max="11" width="3.75" style="37" customWidth="1"/>
    <col min="12" max="13" width="9" style="37"/>
    <col min="14" max="14" width="5.58203125" style="37" customWidth="1"/>
    <col min="15" max="16" width="9" style="37"/>
    <col min="17" max="17" width="5.58203125" style="37" customWidth="1"/>
    <col min="18" max="16384" width="9" style="37"/>
  </cols>
  <sheetData>
    <row r="1" spans="1:19" ht="16.5" customHeight="1" x14ac:dyDescent="0.45">
      <c r="A1" s="122" t="s">
        <v>13</v>
      </c>
      <c r="B1" s="75" t="s">
        <v>0</v>
      </c>
      <c r="C1" s="75" t="s">
        <v>15</v>
      </c>
      <c r="D1" s="123" t="s">
        <v>21</v>
      </c>
      <c r="E1" s="76" t="s">
        <v>47</v>
      </c>
      <c r="F1" s="75" t="s">
        <v>127</v>
      </c>
      <c r="G1" s="75" t="s">
        <v>126</v>
      </c>
      <c r="H1" s="75" t="s">
        <v>129</v>
      </c>
      <c r="I1" s="75" t="s">
        <v>128</v>
      </c>
      <c r="J1" s="124" t="s">
        <v>130</v>
      </c>
      <c r="K1" s="6"/>
      <c r="L1" s="75" t="s">
        <v>39</v>
      </c>
      <c r="M1" s="75"/>
      <c r="N1" s="75"/>
      <c r="O1" s="75" t="s">
        <v>40</v>
      </c>
      <c r="P1" s="75"/>
      <c r="Q1" s="75"/>
      <c r="R1" s="75" t="s">
        <v>131</v>
      </c>
      <c r="S1" s="75"/>
    </row>
    <row r="2" spans="1:19" s="54" customFormat="1" ht="16.5" customHeight="1" x14ac:dyDescent="0.45">
      <c r="A2" s="122"/>
      <c r="B2" s="75"/>
      <c r="C2" s="75"/>
      <c r="D2" s="123"/>
      <c r="E2" s="76"/>
      <c r="F2" s="75"/>
      <c r="G2" s="75"/>
      <c r="H2" s="75"/>
      <c r="I2" s="75"/>
      <c r="J2" s="124"/>
      <c r="K2" s="38"/>
      <c r="L2" s="25" t="s">
        <v>32</v>
      </c>
      <c r="M2" s="25" t="s">
        <v>45</v>
      </c>
      <c r="N2" s="25" t="s">
        <v>43</v>
      </c>
      <c r="O2" s="25" t="s">
        <v>32</v>
      </c>
      <c r="P2" s="25" t="s">
        <v>45</v>
      </c>
      <c r="Q2" s="25" t="s">
        <v>43</v>
      </c>
      <c r="R2" s="25" t="s">
        <v>132</v>
      </c>
      <c r="S2" s="25" t="s">
        <v>133</v>
      </c>
    </row>
    <row r="3" spans="1:19" x14ac:dyDescent="0.45">
      <c r="A3" s="38"/>
      <c r="B3" s="66">
        <v>6</v>
      </c>
      <c r="C3" s="51" t="s">
        <v>54</v>
      </c>
      <c r="D3" s="51">
        <v>2020</v>
      </c>
      <c r="E3" s="62" t="s">
        <v>541</v>
      </c>
      <c r="F3" s="1" t="s">
        <v>826</v>
      </c>
      <c r="G3" s="2" t="s">
        <v>35</v>
      </c>
      <c r="H3" s="2" t="s">
        <v>832</v>
      </c>
      <c r="I3" s="2" t="s">
        <v>833</v>
      </c>
      <c r="J3" s="27">
        <v>5.0999999999999997E-2</v>
      </c>
      <c r="K3" s="53"/>
      <c r="L3" s="27"/>
      <c r="M3" s="27"/>
      <c r="N3" s="27"/>
      <c r="O3" s="27"/>
      <c r="P3" s="27"/>
      <c r="Q3" s="27"/>
      <c r="R3" s="27"/>
      <c r="S3" s="27"/>
    </row>
    <row r="4" spans="1:19" x14ac:dyDescent="0.45">
      <c r="A4" s="38"/>
      <c r="B4" s="66">
        <v>6</v>
      </c>
      <c r="C4" s="51" t="s">
        <v>54</v>
      </c>
      <c r="D4" s="51">
        <v>2020</v>
      </c>
      <c r="E4" s="62" t="s">
        <v>541</v>
      </c>
      <c r="F4" s="1" t="s">
        <v>827</v>
      </c>
      <c r="G4" s="2" t="s">
        <v>35</v>
      </c>
      <c r="H4" s="2" t="s">
        <v>832</v>
      </c>
      <c r="I4" s="2" t="s">
        <v>834</v>
      </c>
      <c r="J4" s="27">
        <v>0.14899999999999999</v>
      </c>
      <c r="K4" s="53"/>
      <c r="L4" s="27"/>
      <c r="M4" s="27"/>
      <c r="N4" s="27"/>
      <c r="O4" s="27"/>
      <c r="P4" s="27"/>
      <c r="Q4" s="27"/>
      <c r="R4" s="27"/>
      <c r="S4" s="27"/>
    </row>
    <row r="5" spans="1:19" x14ac:dyDescent="0.45">
      <c r="A5" s="38"/>
      <c r="B5" s="66">
        <v>6</v>
      </c>
      <c r="C5" s="51" t="s">
        <v>54</v>
      </c>
      <c r="D5" s="51">
        <v>2020</v>
      </c>
      <c r="E5" s="62" t="s">
        <v>541</v>
      </c>
      <c r="F5" s="1" t="s">
        <v>828</v>
      </c>
      <c r="G5" s="2" t="s">
        <v>35</v>
      </c>
      <c r="H5" s="2" t="s">
        <v>832</v>
      </c>
      <c r="I5" s="2" t="s">
        <v>835</v>
      </c>
      <c r="J5" s="27">
        <v>0.13300000000000001</v>
      </c>
      <c r="K5" s="53"/>
      <c r="L5" s="27"/>
      <c r="M5" s="27"/>
      <c r="N5" s="27"/>
      <c r="O5" s="27"/>
      <c r="P5" s="27"/>
      <c r="Q5" s="27"/>
      <c r="R5" s="27"/>
      <c r="S5" s="27"/>
    </row>
    <row r="6" spans="1:19" x14ac:dyDescent="0.45">
      <c r="A6" s="38"/>
      <c r="B6" s="66">
        <v>6</v>
      </c>
      <c r="C6" s="67" t="s">
        <v>54</v>
      </c>
      <c r="D6" s="51">
        <v>2020</v>
      </c>
      <c r="E6" s="62" t="s">
        <v>541</v>
      </c>
      <c r="F6" s="1" t="s">
        <v>826</v>
      </c>
      <c r="G6" s="2" t="s">
        <v>1090</v>
      </c>
      <c r="H6" s="2" t="s">
        <v>353</v>
      </c>
      <c r="I6" s="2" t="s">
        <v>1092</v>
      </c>
      <c r="J6" s="2">
        <v>0.61099999999999999</v>
      </c>
      <c r="K6" s="53"/>
      <c r="L6" s="27"/>
      <c r="M6" s="27"/>
      <c r="N6" s="27"/>
      <c r="O6" s="27"/>
      <c r="P6" s="27"/>
      <c r="Q6" s="27"/>
      <c r="R6" s="27"/>
      <c r="S6" s="27"/>
    </row>
    <row r="7" spans="1:19" x14ac:dyDescent="0.45">
      <c r="A7" s="38"/>
      <c r="B7" s="66">
        <v>6</v>
      </c>
      <c r="C7" s="67" t="s">
        <v>54</v>
      </c>
      <c r="D7" s="51">
        <v>2020</v>
      </c>
      <c r="E7" s="62" t="s">
        <v>541</v>
      </c>
      <c r="F7" s="1" t="s">
        <v>827</v>
      </c>
      <c r="G7" s="2" t="s">
        <v>1090</v>
      </c>
      <c r="H7" s="2" t="s">
        <v>353</v>
      </c>
      <c r="I7" s="2" t="s">
        <v>1091</v>
      </c>
      <c r="J7" s="2">
        <v>0.56000000000000005</v>
      </c>
      <c r="K7" s="53"/>
      <c r="L7" s="27"/>
      <c r="M7" s="27"/>
      <c r="N7" s="27"/>
      <c r="O7" s="27"/>
      <c r="P7" s="27"/>
      <c r="Q7" s="27"/>
      <c r="R7" s="27"/>
      <c r="S7" s="27"/>
    </row>
    <row r="8" spans="1:19" x14ac:dyDescent="0.45">
      <c r="A8" s="38"/>
      <c r="B8" s="66">
        <v>6</v>
      </c>
      <c r="C8" s="67" t="s">
        <v>54</v>
      </c>
      <c r="D8" s="51">
        <v>2020</v>
      </c>
      <c r="E8" s="62" t="s">
        <v>541</v>
      </c>
      <c r="F8" s="1" t="s">
        <v>828</v>
      </c>
      <c r="G8" s="2" t="s">
        <v>1090</v>
      </c>
      <c r="H8" s="2" t="s">
        <v>353</v>
      </c>
      <c r="I8" s="2" t="s">
        <v>1089</v>
      </c>
      <c r="J8" s="2">
        <v>0.36299999999999999</v>
      </c>
      <c r="K8" s="53"/>
      <c r="L8" s="27"/>
      <c r="M8" s="27"/>
      <c r="N8" s="27"/>
      <c r="O8" s="27"/>
      <c r="P8" s="27"/>
      <c r="Q8" s="27"/>
      <c r="R8" s="27"/>
      <c r="S8" s="27"/>
    </row>
    <row r="9" spans="1:19" x14ac:dyDescent="0.45">
      <c r="A9" s="38"/>
      <c r="B9" s="66">
        <v>6</v>
      </c>
      <c r="C9" s="67" t="s">
        <v>54</v>
      </c>
      <c r="D9" s="51">
        <v>2020</v>
      </c>
      <c r="E9" s="62" t="s">
        <v>541</v>
      </c>
      <c r="F9" s="1" t="s">
        <v>826</v>
      </c>
      <c r="G9" s="2" t="s">
        <v>1086</v>
      </c>
      <c r="H9" s="2" t="s">
        <v>353</v>
      </c>
      <c r="I9" s="2" t="s">
        <v>1088</v>
      </c>
      <c r="J9" s="2">
        <v>0.749</v>
      </c>
      <c r="K9" s="53"/>
      <c r="L9" s="27"/>
      <c r="M9" s="27"/>
      <c r="N9" s="27"/>
      <c r="O9" s="27"/>
      <c r="P9" s="27"/>
      <c r="Q9" s="27"/>
      <c r="R9" s="27"/>
      <c r="S9" s="27"/>
    </row>
    <row r="10" spans="1:19" x14ac:dyDescent="0.45">
      <c r="A10" s="38"/>
      <c r="B10" s="66">
        <v>6</v>
      </c>
      <c r="C10" s="67" t="s">
        <v>54</v>
      </c>
      <c r="D10" s="51">
        <v>2020</v>
      </c>
      <c r="E10" s="62" t="s">
        <v>541</v>
      </c>
      <c r="F10" s="1" t="s">
        <v>827</v>
      </c>
      <c r="G10" s="2" t="s">
        <v>1086</v>
      </c>
      <c r="H10" s="2" t="s">
        <v>353</v>
      </c>
      <c r="I10" s="2" t="s">
        <v>1087</v>
      </c>
      <c r="J10" s="2">
        <v>0.46700000000000003</v>
      </c>
      <c r="K10" s="53"/>
      <c r="L10" s="27"/>
      <c r="M10" s="27"/>
      <c r="N10" s="27"/>
      <c r="O10" s="27"/>
      <c r="P10" s="27"/>
      <c r="Q10" s="27"/>
      <c r="R10" s="27"/>
      <c r="S10" s="27"/>
    </row>
    <row r="11" spans="1:19" x14ac:dyDescent="0.45">
      <c r="A11" s="38"/>
      <c r="B11" s="66">
        <v>6</v>
      </c>
      <c r="C11" s="67" t="s">
        <v>54</v>
      </c>
      <c r="D11" s="51">
        <v>2020</v>
      </c>
      <c r="E11" s="62" t="s">
        <v>541</v>
      </c>
      <c r="F11" s="1" t="s">
        <v>828</v>
      </c>
      <c r="G11" s="2" t="s">
        <v>1086</v>
      </c>
      <c r="H11" s="2" t="s">
        <v>353</v>
      </c>
      <c r="I11" s="2" t="s">
        <v>1085</v>
      </c>
      <c r="J11" s="2">
        <v>0.313</v>
      </c>
      <c r="K11" s="53"/>
      <c r="L11" s="27"/>
      <c r="M11" s="27"/>
      <c r="N11" s="27"/>
      <c r="O11" s="27"/>
      <c r="P11" s="27"/>
      <c r="Q11" s="27"/>
      <c r="R11" s="27"/>
      <c r="S11" s="27"/>
    </row>
    <row r="12" spans="1:19" x14ac:dyDescent="0.45">
      <c r="A12" s="38"/>
      <c r="B12" s="66">
        <v>16</v>
      </c>
      <c r="C12" s="51" t="s">
        <v>1105</v>
      </c>
      <c r="D12" s="51">
        <v>2019</v>
      </c>
      <c r="E12" s="62" t="s">
        <v>541</v>
      </c>
      <c r="F12" s="1" t="s">
        <v>831</v>
      </c>
      <c r="G12" s="2" t="s">
        <v>35</v>
      </c>
      <c r="H12" s="2" t="s">
        <v>839</v>
      </c>
      <c r="I12" s="2" t="s">
        <v>841</v>
      </c>
      <c r="J12" s="27"/>
      <c r="K12" s="53"/>
      <c r="L12" s="27"/>
      <c r="M12" s="27" t="s">
        <v>837</v>
      </c>
      <c r="N12" s="27">
        <v>290</v>
      </c>
      <c r="O12" s="27"/>
      <c r="P12" s="27" t="s">
        <v>836</v>
      </c>
      <c r="Q12" s="27">
        <v>219</v>
      </c>
      <c r="R12" s="27"/>
      <c r="S12" s="27"/>
    </row>
    <row r="13" spans="1:19" x14ac:dyDescent="0.45">
      <c r="A13" s="38"/>
      <c r="B13" s="66">
        <v>16</v>
      </c>
      <c r="C13" s="51" t="s">
        <v>1105</v>
      </c>
      <c r="D13" s="51">
        <v>2019</v>
      </c>
      <c r="E13" s="62" t="s">
        <v>541</v>
      </c>
      <c r="F13" s="1" t="s">
        <v>830</v>
      </c>
      <c r="G13" s="2" t="s">
        <v>35</v>
      </c>
      <c r="H13" s="2" t="s">
        <v>839</v>
      </c>
      <c r="I13" s="2" t="s">
        <v>840</v>
      </c>
      <c r="J13" s="27"/>
      <c r="K13" s="53"/>
      <c r="L13" s="27"/>
      <c r="M13" s="27" t="s">
        <v>837</v>
      </c>
      <c r="N13" s="27">
        <v>292</v>
      </c>
      <c r="O13" s="27"/>
      <c r="P13" s="27" t="s">
        <v>836</v>
      </c>
      <c r="Q13" s="27">
        <v>124</v>
      </c>
      <c r="R13" s="27"/>
      <c r="S13" s="27"/>
    </row>
    <row r="14" spans="1:19" x14ac:dyDescent="0.45">
      <c r="A14" s="38"/>
      <c r="B14" s="66">
        <v>16</v>
      </c>
      <c r="C14" s="51" t="s">
        <v>1105</v>
      </c>
      <c r="D14" s="51">
        <v>2019</v>
      </c>
      <c r="E14" s="62" t="s">
        <v>541</v>
      </c>
      <c r="F14" s="1" t="s">
        <v>829</v>
      </c>
      <c r="G14" s="2" t="s">
        <v>35</v>
      </c>
      <c r="H14" s="2" t="s">
        <v>839</v>
      </c>
      <c r="I14" s="2" t="s">
        <v>838</v>
      </c>
      <c r="J14" s="27"/>
      <c r="K14" s="53"/>
      <c r="L14" s="27"/>
      <c r="M14" s="27" t="s">
        <v>837</v>
      </c>
      <c r="N14" s="27">
        <v>292</v>
      </c>
      <c r="O14" s="27"/>
      <c r="P14" s="27" t="s">
        <v>836</v>
      </c>
      <c r="Q14" s="27">
        <v>124</v>
      </c>
      <c r="R14" s="27"/>
      <c r="S14" s="27"/>
    </row>
    <row r="15" spans="1:19" x14ac:dyDescent="0.45">
      <c r="A15" s="38"/>
      <c r="B15" s="25">
        <v>45</v>
      </c>
      <c r="C15" s="2" t="s">
        <v>390</v>
      </c>
      <c r="D15" s="2">
        <v>2016</v>
      </c>
      <c r="E15" s="62" t="s">
        <v>398</v>
      </c>
      <c r="F15" s="1"/>
      <c r="G15" s="2" t="s">
        <v>35</v>
      </c>
      <c r="H15" s="2"/>
      <c r="I15" s="2">
        <v>8.4499999999999993</v>
      </c>
      <c r="J15" s="27"/>
      <c r="K15" s="53"/>
      <c r="L15" s="27" t="s">
        <v>552</v>
      </c>
      <c r="M15" s="27"/>
      <c r="N15" s="27"/>
      <c r="O15" s="27" t="s">
        <v>553</v>
      </c>
      <c r="P15" s="27"/>
      <c r="Q15" s="27"/>
      <c r="R15" s="27"/>
      <c r="S15" s="27"/>
    </row>
    <row r="16" spans="1:19" x14ac:dyDescent="0.45">
      <c r="A16" s="38"/>
      <c r="B16" s="66">
        <v>54</v>
      </c>
      <c r="C16" s="1" t="s">
        <v>1031</v>
      </c>
      <c r="D16" s="1">
        <v>2015</v>
      </c>
      <c r="E16" s="62" t="s">
        <v>398</v>
      </c>
      <c r="F16" s="1" t="s">
        <v>1093</v>
      </c>
      <c r="G16" s="2" t="s">
        <v>1041</v>
      </c>
      <c r="H16" s="2"/>
      <c r="I16" s="2" t="s">
        <v>1094</v>
      </c>
      <c r="J16" s="27"/>
      <c r="K16" s="53"/>
      <c r="L16" s="27" t="s">
        <v>354</v>
      </c>
      <c r="M16" s="27" t="s">
        <v>1095</v>
      </c>
      <c r="N16" s="27">
        <v>34</v>
      </c>
      <c r="O16" s="27" t="s">
        <v>158</v>
      </c>
      <c r="P16" s="27" t="s">
        <v>1095</v>
      </c>
      <c r="Q16" s="27">
        <v>122</v>
      </c>
      <c r="R16" s="27"/>
      <c r="S16" s="27"/>
    </row>
    <row r="17" spans="1:19" x14ac:dyDescent="0.45">
      <c r="A17" s="38"/>
      <c r="B17" s="66">
        <v>54</v>
      </c>
      <c r="C17" s="1" t="s">
        <v>1031</v>
      </c>
      <c r="D17" s="1">
        <v>2015</v>
      </c>
      <c r="E17" s="62" t="s">
        <v>398</v>
      </c>
      <c r="F17" s="1" t="s">
        <v>1093</v>
      </c>
      <c r="G17" s="2" t="s">
        <v>1096</v>
      </c>
      <c r="H17" s="2"/>
      <c r="I17" s="2" t="s">
        <v>1097</v>
      </c>
      <c r="J17" s="27"/>
      <c r="K17" s="53"/>
      <c r="L17" s="27" t="s">
        <v>354</v>
      </c>
      <c r="M17" s="27" t="s">
        <v>1095</v>
      </c>
      <c r="N17" s="27">
        <v>34</v>
      </c>
      <c r="O17" s="27" t="s">
        <v>158</v>
      </c>
      <c r="P17" s="27" t="s">
        <v>1095</v>
      </c>
      <c r="Q17" s="27">
        <v>122</v>
      </c>
      <c r="R17" s="27"/>
      <c r="S17" s="27"/>
    </row>
    <row r="18" spans="1:19" x14ac:dyDescent="0.45">
      <c r="A18" s="38"/>
      <c r="B18" s="66">
        <v>54</v>
      </c>
      <c r="C18" s="1" t="s">
        <v>1031</v>
      </c>
      <c r="D18" s="1">
        <v>2015</v>
      </c>
      <c r="E18" s="62" t="s">
        <v>398</v>
      </c>
      <c r="F18" s="1" t="s">
        <v>1093</v>
      </c>
      <c r="G18" s="2" t="s">
        <v>1036</v>
      </c>
      <c r="H18" s="2"/>
      <c r="I18" s="2" t="s">
        <v>1098</v>
      </c>
      <c r="J18" s="27"/>
      <c r="K18" s="53"/>
      <c r="L18" s="27" t="s">
        <v>354</v>
      </c>
      <c r="M18" s="27" t="s">
        <v>1095</v>
      </c>
      <c r="N18" s="27">
        <v>34</v>
      </c>
      <c r="O18" s="27" t="s">
        <v>158</v>
      </c>
      <c r="P18" s="27" t="s">
        <v>1095</v>
      </c>
      <c r="Q18" s="27">
        <v>122</v>
      </c>
      <c r="R18" s="27"/>
      <c r="S18" s="27"/>
    </row>
    <row r="19" spans="1:19" x14ac:dyDescent="0.45">
      <c r="A19" s="38"/>
      <c r="B19" s="66">
        <v>54</v>
      </c>
      <c r="C19" s="1" t="s">
        <v>1031</v>
      </c>
      <c r="D19" s="1">
        <v>2015</v>
      </c>
      <c r="E19" s="62" t="s">
        <v>398</v>
      </c>
      <c r="F19" s="1" t="s">
        <v>1093</v>
      </c>
      <c r="G19" s="2" t="s">
        <v>1038</v>
      </c>
      <c r="H19" s="2"/>
      <c r="I19" s="2" t="s">
        <v>1094</v>
      </c>
      <c r="J19" s="27"/>
      <c r="K19" s="53"/>
      <c r="L19" s="27" t="s">
        <v>354</v>
      </c>
      <c r="M19" s="27" t="s">
        <v>1095</v>
      </c>
      <c r="N19" s="27">
        <v>34</v>
      </c>
      <c r="O19" s="27" t="s">
        <v>158</v>
      </c>
      <c r="P19" s="27" t="s">
        <v>1095</v>
      </c>
      <c r="Q19" s="27">
        <v>122</v>
      </c>
      <c r="R19" s="27"/>
      <c r="S19" s="27"/>
    </row>
    <row r="20" spans="1:19" x14ac:dyDescent="0.45">
      <c r="A20" s="38"/>
      <c r="B20" s="66">
        <v>54</v>
      </c>
      <c r="C20" s="1" t="s">
        <v>1031</v>
      </c>
      <c r="D20" s="1">
        <v>2015</v>
      </c>
      <c r="E20" s="62" t="s">
        <v>398</v>
      </c>
      <c r="F20" s="1" t="s">
        <v>1093</v>
      </c>
      <c r="G20" s="2" t="s">
        <v>1046</v>
      </c>
      <c r="H20" s="2"/>
      <c r="I20" s="2" t="s">
        <v>1099</v>
      </c>
      <c r="J20" s="27"/>
      <c r="K20" s="53"/>
      <c r="L20" s="27" t="s">
        <v>354</v>
      </c>
      <c r="M20" s="27" t="s">
        <v>1095</v>
      </c>
      <c r="N20" s="27">
        <v>34</v>
      </c>
      <c r="O20" s="27" t="s">
        <v>158</v>
      </c>
      <c r="P20" s="27" t="s">
        <v>1095</v>
      </c>
      <c r="Q20" s="27">
        <v>122</v>
      </c>
      <c r="R20" s="27"/>
      <c r="S20" s="27"/>
    </row>
    <row r="21" spans="1:19" x14ac:dyDescent="0.45">
      <c r="A21" s="38"/>
      <c r="B21" s="66">
        <v>54</v>
      </c>
      <c r="C21" s="1" t="s">
        <v>1031</v>
      </c>
      <c r="D21" s="1">
        <v>2015</v>
      </c>
      <c r="E21" s="62" t="s">
        <v>398</v>
      </c>
      <c r="F21" s="1" t="s">
        <v>1093</v>
      </c>
      <c r="G21" s="2" t="s">
        <v>1063</v>
      </c>
      <c r="H21" s="2"/>
      <c r="I21" s="2" t="s">
        <v>1100</v>
      </c>
      <c r="J21" s="27"/>
      <c r="K21" s="53"/>
      <c r="L21" s="27" t="s">
        <v>354</v>
      </c>
      <c r="M21" s="27" t="s">
        <v>1095</v>
      </c>
      <c r="N21" s="27">
        <v>34</v>
      </c>
      <c r="O21" s="27" t="s">
        <v>158</v>
      </c>
      <c r="P21" s="27" t="s">
        <v>1095</v>
      </c>
      <c r="Q21" s="27">
        <v>122</v>
      </c>
      <c r="R21" s="27"/>
      <c r="S21" s="27"/>
    </row>
    <row r="22" spans="1:19" x14ac:dyDescent="0.45">
      <c r="A22" s="38"/>
      <c r="B22" s="66">
        <v>54</v>
      </c>
      <c r="C22" s="1" t="s">
        <v>1031</v>
      </c>
      <c r="D22" s="1">
        <v>2015</v>
      </c>
      <c r="E22" s="62" t="s">
        <v>398</v>
      </c>
      <c r="F22" s="1" t="s">
        <v>1093</v>
      </c>
      <c r="G22" s="2" t="s">
        <v>1049</v>
      </c>
      <c r="H22" s="2"/>
      <c r="I22" s="2" t="s">
        <v>1101</v>
      </c>
      <c r="J22" s="27"/>
      <c r="K22" s="53"/>
      <c r="L22" s="27" t="s">
        <v>354</v>
      </c>
      <c r="M22" s="27" t="s">
        <v>1095</v>
      </c>
      <c r="N22" s="27">
        <v>34</v>
      </c>
      <c r="O22" s="27" t="s">
        <v>158</v>
      </c>
      <c r="P22" s="27" t="s">
        <v>1095</v>
      </c>
      <c r="Q22" s="27">
        <v>122</v>
      </c>
      <c r="R22" s="27"/>
      <c r="S22" s="27"/>
    </row>
    <row r="23" spans="1:19" x14ac:dyDescent="0.45">
      <c r="A23" s="38"/>
      <c r="B23" s="66">
        <v>54</v>
      </c>
      <c r="C23" s="1" t="s">
        <v>1031</v>
      </c>
      <c r="D23" s="1">
        <v>2015</v>
      </c>
      <c r="E23" s="62" t="s">
        <v>398</v>
      </c>
      <c r="F23" s="1" t="s">
        <v>1093</v>
      </c>
      <c r="G23" s="2" t="s">
        <v>1052</v>
      </c>
      <c r="H23" s="2"/>
      <c r="I23" s="2" t="s">
        <v>1102</v>
      </c>
      <c r="J23" s="27"/>
      <c r="K23" s="53"/>
      <c r="L23" s="27" t="s">
        <v>354</v>
      </c>
      <c r="M23" s="27" t="s">
        <v>1095</v>
      </c>
      <c r="N23" s="27">
        <v>34</v>
      </c>
      <c r="O23" s="27" t="s">
        <v>158</v>
      </c>
      <c r="P23" s="27" t="s">
        <v>1095</v>
      </c>
      <c r="Q23" s="27">
        <v>122</v>
      </c>
      <c r="R23" s="27"/>
      <c r="S23" s="27"/>
    </row>
    <row r="24" spans="1:19" x14ac:dyDescent="0.45">
      <c r="B24" s="66">
        <v>54</v>
      </c>
      <c r="C24" s="1" t="s">
        <v>1031</v>
      </c>
      <c r="D24" s="1">
        <v>2015</v>
      </c>
      <c r="E24" s="62" t="s">
        <v>398</v>
      </c>
      <c r="F24" s="1" t="s">
        <v>1093</v>
      </c>
      <c r="G24" s="2" t="s">
        <v>1103</v>
      </c>
      <c r="H24" s="2"/>
      <c r="I24" s="2" t="s">
        <v>1104</v>
      </c>
      <c r="J24" s="68"/>
      <c r="L24" s="27" t="s">
        <v>354</v>
      </c>
      <c r="M24" s="27" t="s">
        <v>1095</v>
      </c>
      <c r="N24" s="27">
        <v>34</v>
      </c>
      <c r="O24" s="27" t="s">
        <v>158</v>
      </c>
      <c r="P24" s="27" t="s">
        <v>1095</v>
      </c>
      <c r="Q24" s="27">
        <v>122</v>
      </c>
    </row>
    <row r="25" spans="1:19" x14ac:dyDescent="0.45">
      <c r="A25" s="38"/>
      <c r="B25" s="25">
        <v>60</v>
      </c>
      <c r="C25" s="2" t="s">
        <v>90</v>
      </c>
      <c r="D25" s="2">
        <v>2014</v>
      </c>
      <c r="E25" s="62" t="s">
        <v>541</v>
      </c>
      <c r="F25" s="1" t="s">
        <v>542</v>
      </c>
      <c r="G25" s="2" t="s">
        <v>546</v>
      </c>
      <c r="H25" s="2"/>
      <c r="I25" s="2" t="s">
        <v>547</v>
      </c>
      <c r="J25" s="27"/>
      <c r="K25" s="53"/>
      <c r="L25" s="27" t="s">
        <v>487</v>
      </c>
      <c r="M25" s="27"/>
      <c r="N25" s="27"/>
      <c r="O25" s="27" t="s">
        <v>508</v>
      </c>
      <c r="P25" s="27"/>
      <c r="Q25" s="27"/>
      <c r="R25" s="27" t="s">
        <v>550</v>
      </c>
      <c r="S25" s="27"/>
    </row>
    <row r="26" spans="1:19" x14ac:dyDescent="0.45">
      <c r="A26" s="38"/>
      <c r="B26" s="25">
        <v>60</v>
      </c>
      <c r="C26" s="2" t="s">
        <v>90</v>
      </c>
      <c r="D26" s="2">
        <v>2014</v>
      </c>
      <c r="E26" s="62" t="s">
        <v>541</v>
      </c>
      <c r="F26" s="1" t="s">
        <v>543</v>
      </c>
      <c r="G26" s="27" t="s">
        <v>546</v>
      </c>
      <c r="H26" s="27" t="s">
        <v>485</v>
      </c>
      <c r="I26" s="27" t="s">
        <v>548</v>
      </c>
      <c r="J26" s="27"/>
      <c r="K26" s="53"/>
      <c r="L26" s="27" t="s">
        <v>41</v>
      </c>
      <c r="M26" s="27"/>
      <c r="N26" s="27"/>
      <c r="O26" s="27" t="s">
        <v>460</v>
      </c>
      <c r="P26" s="27"/>
      <c r="Q26" s="27"/>
      <c r="R26" s="27"/>
      <c r="S26" s="27"/>
    </row>
    <row r="27" spans="1:19" x14ac:dyDescent="0.45">
      <c r="A27" s="38"/>
      <c r="B27" s="25">
        <v>60</v>
      </c>
      <c r="C27" s="2" t="s">
        <v>90</v>
      </c>
      <c r="D27" s="2">
        <v>2014</v>
      </c>
      <c r="E27" s="62" t="s">
        <v>541</v>
      </c>
      <c r="F27" s="1" t="s">
        <v>544</v>
      </c>
      <c r="G27" s="27" t="s">
        <v>546</v>
      </c>
      <c r="H27" s="27"/>
      <c r="I27" s="27" t="s">
        <v>548</v>
      </c>
      <c r="J27" s="27"/>
      <c r="K27" s="53"/>
      <c r="L27" s="27" t="s">
        <v>41</v>
      </c>
      <c r="M27" s="27"/>
      <c r="N27" s="27"/>
      <c r="O27" s="27" t="s">
        <v>460</v>
      </c>
      <c r="P27" s="27"/>
      <c r="Q27" s="27"/>
      <c r="R27" s="27"/>
      <c r="S27" s="27"/>
    </row>
    <row r="28" spans="1:19" x14ac:dyDescent="0.45">
      <c r="A28" s="38"/>
      <c r="B28" s="25">
        <v>60</v>
      </c>
      <c r="C28" s="2" t="s">
        <v>90</v>
      </c>
      <c r="D28" s="2">
        <v>2014</v>
      </c>
      <c r="E28" s="62" t="s">
        <v>541</v>
      </c>
      <c r="F28" s="1" t="s">
        <v>545</v>
      </c>
      <c r="G28" s="27" t="s">
        <v>546</v>
      </c>
      <c r="H28" s="27"/>
      <c r="I28" s="27" t="s">
        <v>549</v>
      </c>
      <c r="J28" s="27"/>
      <c r="K28" s="53"/>
      <c r="L28" s="27" t="s">
        <v>41</v>
      </c>
      <c r="M28" s="27"/>
      <c r="N28" s="27"/>
      <c r="O28" s="27" t="s">
        <v>460</v>
      </c>
      <c r="P28" s="27"/>
      <c r="Q28" s="27"/>
      <c r="R28" s="27"/>
      <c r="S28" s="27"/>
    </row>
  </sheetData>
  <sheetProtection password="CC17" sheet="1" objects="1" scenarios="1"/>
  <mergeCells count="13">
    <mergeCell ref="R1:S1"/>
    <mergeCell ref="G1:G2"/>
    <mergeCell ref="H1:H2"/>
    <mergeCell ref="I1:I2"/>
    <mergeCell ref="J1:J2"/>
    <mergeCell ref="L1:N1"/>
    <mergeCell ref="O1:Q1"/>
    <mergeCell ref="F1:F2"/>
    <mergeCell ref="A1:A2"/>
    <mergeCell ref="B1:B2"/>
    <mergeCell ref="C1:C2"/>
    <mergeCell ref="D1:D2"/>
    <mergeCell ref="E1:E2"/>
  </mergeCells>
  <phoneticPr fontId="18" type="noConversion"/>
  <printOptions horizontalCentered="1" verticalCentered="1"/>
  <pageMargins left="0" right="0" top="0" bottom="0" header="0" footer="0"/>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
  <sheetViews>
    <sheetView zoomScale="80" zoomScaleNormal="80" workbookViewId="0">
      <pane xSplit="5" ySplit="2" topLeftCell="F3" activePane="bottomRight" state="frozen"/>
      <selection pane="topRight" activeCell="F1" sqref="F1"/>
      <selection pane="bottomLeft" activeCell="A3" sqref="A3"/>
      <selection pane="bottomRight" activeCell="E11" sqref="E11"/>
    </sheetView>
  </sheetViews>
  <sheetFormatPr defaultColWidth="9" defaultRowHeight="17" x14ac:dyDescent="0.45"/>
  <cols>
    <col min="1" max="1" width="3.25" style="37" bestFit="1" customWidth="1"/>
    <col min="2" max="2" width="7.5" style="65" customWidth="1"/>
    <col min="3" max="3" width="13.5" style="65" bestFit="1" customWidth="1"/>
    <col min="4" max="4" width="8" style="65" bestFit="1" customWidth="1"/>
    <col min="5" max="5" width="20.58203125" style="65" customWidth="1"/>
    <col min="6" max="6" width="64.58203125" style="65" customWidth="1"/>
    <col min="7" max="7" width="24.08203125" style="37" bestFit="1" customWidth="1"/>
    <col min="8" max="16384" width="9" style="37"/>
  </cols>
  <sheetData>
    <row r="1" spans="1:8" ht="16.5" customHeight="1" x14ac:dyDescent="0.45">
      <c r="A1" s="122" t="s">
        <v>13</v>
      </c>
      <c r="B1" s="75" t="s">
        <v>0</v>
      </c>
      <c r="C1" s="75" t="s">
        <v>15</v>
      </c>
      <c r="D1" s="75" t="s">
        <v>21</v>
      </c>
      <c r="E1" s="76" t="s">
        <v>47</v>
      </c>
      <c r="F1" s="75" t="s">
        <v>48</v>
      </c>
    </row>
    <row r="2" spans="1:8" s="54" customFormat="1" ht="16.5" customHeight="1" x14ac:dyDescent="0.45">
      <c r="A2" s="122"/>
      <c r="B2" s="75"/>
      <c r="C2" s="75"/>
      <c r="D2" s="75"/>
      <c r="E2" s="76"/>
      <c r="F2" s="75"/>
    </row>
    <row r="3" spans="1:8" ht="144" x14ac:dyDescent="0.45">
      <c r="A3" s="38"/>
      <c r="B3" s="25">
        <v>16</v>
      </c>
      <c r="C3" s="109" t="str">
        <f>VLOOKUP($B3,'기초특성(80편)'!$B$3:$D$86,2,0)</f>
        <v>Blennow</v>
      </c>
      <c r="D3" s="89">
        <f>VLOOKUP($B3,'기초특성(80편)'!$B$3:$D$86,3,0)</f>
        <v>2019</v>
      </c>
      <c r="E3" s="126" t="s">
        <v>843</v>
      </c>
      <c r="F3" s="127" t="s">
        <v>844</v>
      </c>
      <c r="G3" s="128" t="s">
        <v>842</v>
      </c>
      <c r="H3" s="129"/>
    </row>
    <row r="4" spans="1:8" x14ac:dyDescent="0.45">
      <c r="A4" s="38"/>
      <c r="B4" s="25">
        <v>32</v>
      </c>
      <c r="C4" s="110" t="s">
        <v>255</v>
      </c>
      <c r="D4" s="28">
        <v>2017</v>
      </c>
      <c r="E4" s="1" t="s">
        <v>268</v>
      </c>
      <c r="F4" s="31" t="s">
        <v>267</v>
      </c>
      <c r="G4" s="128" t="s">
        <v>1259</v>
      </c>
      <c r="H4" s="129"/>
    </row>
    <row r="5" spans="1:8" x14ac:dyDescent="0.45">
      <c r="A5" s="38"/>
      <c r="B5" s="25">
        <v>45</v>
      </c>
      <c r="C5" s="110" t="s">
        <v>390</v>
      </c>
      <c r="D5" s="28">
        <v>2016</v>
      </c>
      <c r="E5" s="1" t="s">
        <v>400</v>
      </c>
      <c r="F5" s="31" t="s">
        <v>399</v>
      </c>
      <c r="G5" s="128" t="s">
        <v>1259</v>
      </c>
      <c r="H5" s="129"/>
    </row>
    <row r="6" spans="1:8" x14ac:dyDescent="0.45">
      <c r="A6" s="38"/>
      <c r="B6" s="25">
        <v>50</v>
      </c>
      <c r="C6" s="110" t="s">
        <v>80</v>
      </c>
      <c r="D6" s="28">
        <v>2015</v>
      </c>
      <c r="E6" s="1" t="s">
        <v>436</v>
      </c>
      <c r="F6" s="31" t="s">
        <v>435</v>
      </c>
      <c r="G6" s="128" t="s">
        <v>1259</v>
      </c>
      <c r="H6" s="129"/>
    </row>
  </sheetData>
  <sheetProtection password="CC17" sheet="1" objects="1" scenarios="1"/>
  <mergeCells count="6">
    <mergeCell ref="F1:F2"/>
    <mergeCell ref="A1:A2"/>
    <mergeCell ref="B1:B2"/>
    <mergeCell ref="C1:C2"/>
    <mergeCell ref="D1:D2"/>
    <mergeCell ref="E1:E2"/>
  </mergeCells>
  <phoneticPr fontId="18" type="noConversion"/>
  <printOptions horizontalCentered="1" verticalCentered="1"/>
  <pageMargins left="0" right="0" top="0" bottom="0" header="0" footer="0"/>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zoomScale="80" zoomScaleNormal="80" workbookViewId="0">
      <pane xSplit="1" ySplit="1" topLeftCell="B2" activePane="bottomRight" state="frozen"/>
      <selection pane="topRight" activeCell="B1" sqref="B1"/>
      <selection pane="bottomLeft" activeCell="A2" sqref="A2"/>
      <selection pane="bottomRight" activeCell="B1" sqref="B1"/>
    </sheetView>
  </sheetViews>
  <sheetFormatPr defaultRowHeight="17" x14ac:dyDescent="0.45"/>
  <cols>
    <col min="1" max="1" width="23.08203125" style="37" bestFit="1" customWidth="1"/>
    <col min="2" max="2" width="91.58203125" style="37" customWidth="1"/>
    <col min="3" max="16384" width="8.6640625" style="37"/>
  </cols>
  <sheetData>
    <row r="1" spans="1:2" x14ac:dyDescent="0.45">
      <c r="A1" s="125" t="s">
        <v>152</v>
      </c>
      <c r="B1" s="125" t="s">
        <v>153</v>
      </c>
    </row>
    <row r="2" spans="1:2" x14ac:dyDescent="0.45">
      <c r="A2" s="37" t="s">
        <v>41</v>
      </c>
      <c r="B2" s="37" t="s">
        <v>155</v>
      </c>
    </row>
    <row r="3" spans="1:2" x14ac:dyDescent="0.45">
      <c r="A3" s="37" t="s">
        <v>315</v>
      </c>
      <c r="B3" s="69" t="s">
        <v>316</v>
      </c>
    </row>
    <row r="4" spans="1:2" x14ac:dyDescent="0.45">
      <c r="A4" s="37" t="s">
        <v>164</v>
      </c>
      <c r="B4" s="37" t="s">
        <v>163</v>
      </c>
    </row>
    <row r="5" spans="1:2" x14ac:dyDescent="0.45">
      <c r="A5" s="37" t="s">
        <v>869</v>
      </c>
      <c r="B5" s="37" t="s">
        <v>870</v>
      </c>
    </row>
    <row r="6" spans="1:2" x14ac:dyDescent="0.45">
      <c r="A6" s="37" t="s">
        <v>798</v>
      </c>
      <c r="B6" s="37" t="s">
        <v>874</v>
      </c>
    </row>
    <row r="7" spans="1:2" x14ac:dyDescent="0.45">
      <c r="A7" s="37" t="s">
        <v>799</v>
      </c>
      <c r="B7" s="37" t="s">
        <v>873</v>
      </c>
    </row>
    <row r="8" spans="1:2" x14ac:dyDescent="0.45">
      <c r="A8" s="37" t="s">
        <v>215</v>
      </c>
      <c r="B8" s="37" t="s">
        <v>214</v>
      </c>
    </row>
    <row r="9" spans="1:2" x14ac:dyDescent="0.45">
      <c r="A9" s="37" t="s">
        <v>972</v>
      </c>
      <c r="B9" s="37" t="s">
        <v>973</v>
      </c>
    </row>
    <row r="10" spans="1:2" x14ac:dyDescent="0.45">
      <c r="A10" s="37" t="s">
        <v>367</v>
      </c>
      <c r="B10" s="37" t="s">
        <v>366</v>
      </c>
    </row>
    <row r="11" spans="1:2" x14ac:dyDescent="0.45">
      <c r="A11" s="37" t="s">
        <v>1218</v>
      </c>
      <c r="B11" s="37" t="s">
        <v>1217</v>
      </c>
    </row>
    <row r="12" spans="1:2" x14ac:dyDescent="0.45">
      <c r="A12" s="37" t="s">
        <v>211</v>
      </c>
      <c r="B12" s="37" t="s">
        <v>210</v>
      </c>
    </row>
    <row r="13" spans="1:2" x14ac:dyDescent="0.45">
      <c r="A13" s="37" t="s">
        <v>271</v>
      </c>
      <c r="B13" s="37" t="s">
        <v>270</v>
      </c>
    </row>
    <row r="14" spans="1:2" x14ac:dyDescent="0.45">
      <c r="A14" s="37" t="s">
        <v>1138</v>
      </c>
      <c r="B14" s="37" t="s">
        <v>1137</v>
      </c>
    </row>
    <row r="15" spans="1:2" x14ac:dyDescent="0.45">
      <c r="A15" s="37" t="s">
        <v>166</v>
      </c>
      <c r="B15" s="37" t="s">
        <v>167</v>
      </c>
    </row>
    <row r="16" spans="1:2" x14ac:dyDescent="0.45">
      <c r="A16" s="37" t="s">
        <v>468</v>
      </c>
      <c r="B16" s="37" t="s">
        <v>469</v>
      </c>
    </row>
    <row r="17" spans="1:2" x14ac:dyDescent="0.45">
      <c r="A17" s="37" t="s">
        <v>202</v>
      </c>
      <c r="B17" s="69" t="s">
        <v>201</v>
      </c>
    </row>
    <row r="18" spans="1:2" x14ac:dyDescent="0.45">
      <c r="A18" s="37" t="s">
        <v>974</v>
      </c>
      <c r="B18" s="37" t="s">
        <v>975</v>
      </c>
    </row>
    <row r="19" spans="1:2" x14ac:dyDescent="0.45">
      <c r="A19" s="37" t="s">
        <v>169</v>
      </c>
      <c r="B19" s="37" t="s">
        <v>170</v>
      </c>
    </row>
    <row r="20" spans="1:2" x14ac:dyDescent="0.45">
      <c r="A20" s="37" t="s">
        <v>794</v>
      </c>
      <c r="B20" s="37" t="s">
        <v>849</v>
      </c>
    </row>
    <row r="21" spans="1:2" x14ac:dyDescent="0.45">
      <c r="A21" s="37" t="s">
        <v>861</v>
      </c>
      <c r="B21" s="37" t="s">
        <v>862</v>
      </c>
    </row>
    <row r="22" spans="1:2" x14ac:dyDescent="0.45">
      <c r="A22" s="37" t="s">
        <v>859</v>
      </c>
      <c r="B22" s="37" t="s">
        <v>860</v>
      </c>
    </row>
    <row r="23" spans="1:2" x14ac:dyDescent="0.45">
      <c r="A23" s="37" t="s">
        <v>161</v>
      </c>
      <c r="B23" s="37" t="s">
        <v>165</v>
      </c>
    </row>
    <row r="24" spans="1:2" x14ac:dyDescent="0.45">
      <c r="A24" s="37" t="s">
        <v>161</v>
      </c>
      <c r="B24" s="37" t="s">
        <v>847</v>
      </c>
    </row>
    <row r="25" spans="1:2" x14ac:dyDescent="0.45">
      <c r="A25" s="37" t="s">
        <v>789</v>
      </c>
      <c r="B25" s="37" t="s">
        <v>847</v>
      </c>
    </row>
    <row r="26" spans="1:2" x14ac:dyDescent="0.45">
      <c r="A26" s="37" t="s">
        <v>785</v>
      </c>
      <c r="B26" s="37" t="s">
        <v>865</v>
      </c>
    </row>
    <row r="27" spans="1:2" x14ac:dyDescent="0.45">
      <c r="A27" s="37" t="s">
        <v>376</v>
      </c>
      <c r="B27" s="37" t="s">
        <v>377</v>
      </c>
    </row>
    <row r="28" spans="1:2" x14ac:dyDescent="0.45">
      <c r="A28" s="37" t="s">
        <v>441</v>
      </c>
      <c r="B28" s="37" t="s">
        <v>440</v>
      </c>
    </row>
    <row r="29" spans="1:2" x14ac:dyDescent="0.45">
      <c r="A29" s="37" t="s">
        <v>162</v>
      </c>
      <c r="B29" s="37" t="s">
        <v>855</v>
      </c>
    </row>
    <row r="30" spans="1:2" x14ac:dyDescent="0.45">
      <c r="A30" s="37" t="s">
        <v>856</v>
      </c>
      <c r="B30" s="37" t="s">
        <v>857</v>
      </c>
    </row>
    <row r="31" spans="1:2" x14ac:dyDescent="0.45">
      <c r="A31" s="37" t="s">
        <v>563</v>
      </c>
      <c r="B31" s="37" t="s">
        <v>564</v>
      </c>
    </row>
    <row r="32" spans="1:2" x14ac:dyDescent="0.45">
      <c r="A32" s="37" t="s">
        <v>863</v>
      </c>
      <c r="B32" s="37" t="s">
        <v>864</v>
      </c>
    </row>
    <row r="33" spans="1:2" x14ac:dyDescent="0.45">
      <c r="A33" s="37" t="s">
        <v>566</v>
      </c>
      <c r="B33" s="37" t="s">
        <v>565</v>
      </c>
    </row>
    <row r="34" spans="1:2" x14ac:dyDescent="0.45">
      <c r="A34" s="37" t="s">
        <v>460</v>
      </c>
      <c r="B34" s="37" t="s">
        <v>848</v>
      </c>
    </row>
    <row r="35" spans="1:2" x14ac:dyDescent="0.45">
      <c r="A35" s="37" t="s">
        <v>1220</v>
      </c>
      <c r="B35" s="37" t="s">
        <v>1219</v>
      </c>
    </row>
    <row r="36" spans="1:2" x14ac:dyDescent="0.45">
      <c r="A36" s="37" t="s">
        <v>784</v>
      </c>
      <c r="B36" s="37" t="s">
        <v>866</v>
      </c>
    </row>
    <row r="37" spans="1:2" x14ac:dyDescent="0.45">
      <c r="A37" s="37" t="s">
        <v>792</v>
      </c>
      <c r="B37" s="37" t="s">
        <v>853</v>
      </c>
    </row>
    <row r="38" spans="1:2" x14ac:dyDescent="0.45">
      <c r="A38" s="37" t="s">
        <v>792</v>
      </c>
      <c r="B38" s="37" t="s">
        <v>1221</v>
      </c>
    </row>
    <row r="39" spans="1:2" x14ac:dyDescent="0.45">
      <c r="A39" s="37" t="s">
        <v>240</v>
      </c>
      <c r="B39" s="37" t="s">
        <v>239</v>
      </c>
    </row>
    <row r="40" spans="1:2" x14ac:dyDescent="0.45">
      <c r="A40" s="37" t="s">
        <v>151</v>
      </c>
      <c r="B40" s="37" t="s">
        <v>154</v>
      </c>
    </row>
    <row r="41" spans="1:2" x14ac:dyDescent="0.45">
      <c r="A41" s="37" t="s">
        <v>790</v>
      </c>
      <c r="B41" s="37" t="s">
        <v>858</v>
      </c>
    </row>
    <row r="42" spans="1:2" x14ac:dyDescent="0.45">
      <c r="A42" s="37" t="s">
        <v>474</v>
      </c>
      <c r="B42" s="37" t="s">
        <v>476</v>
      </c>
    </row>
    <row r="43" spans="1:2" x14ac:dyDescent="0.45">
      <c r="A43" s="37" t="s">
        <v>1223</v>
      </c>
      <c r="B43" s="37" t="s">
        <v>1216</v>
      </c>
    </row>
    <row r="44" spans="1:2" x14ac:dyDescent="0.45">
      <c r="A44" s="37" t="s">
        <v>232</v>
      </c>
      <c r="B44" s="37" t="s">
        <v>233</v>
      </c>
    </row>
    <row r="45" spans="1:2" x14ac:dyDescent="0.45">
      <c r="A45" s="37" t="s">
        <v>556</v>
      </c>
      <c r="B45" s="37" t="s">
        <v>557</v>
      </c>
    </row>
    <row r="46" spans="1:2" x14ac:dyDescent="0.45">
      <c r="A46" s="37" t="s">
        <v>168</v>
      </c>
      <c r="B46" s="37" t="s">
        <v>216</v>
      </c>
    </row>
    <row r="47" spans="1:2" x14ac:dyDescent="0.45">
      <c r="A47" s="37" t="s">
        <v>209</v>
      </c>
      <c r="B47" s="37" t="s">
        <v>208</v>
      </c>
    </row>
    <row r="48" spans="1:2" x14ac:dyDescent="0.45">
      <c r="A48" s="37" t="s">
        <v>871</v>
      </c>
      <c r="B48" s="37" t="s">
        <v>872</v>
      </c>
    </row>
    <row r="49" spans="1:2" x14ac:dyDescent="0.45">
      <c r="A49" s="37" t="s">
        <v>298</v>
      </c>
      <c r="B49" s="37" t="s">
        <v>297</v>
      </c>
    </row>
    <row r="50" spans="1:2" x14ac:dyDescent="0.45">
      <c r="A50" s="37" t="s">
        <v>845</v>
      </c>
      <c r="B50" s="37" t="s">
        <v>846</v>
      </c>
    </row>
    <row r="51" spans="1:2" x14ac:dyDescent="0.45">
      <c r="A51" s="37" t="s">
        <v>172</v>
      </c>
      <c r="B51" s="37" t="s">
        <v>171</v>
      </c>
    </row>
    <row r="52" spans="1:2" x14ac:dyDescent="0.45">
      <c r="A52" s="37" t="s">
        <v>365</v>
      </c>
      <c r="B52" s="37" t="s">
        <v>364</v>
      </c>
    </row>
    <row r="53" spans="1:2" x14ac:dyDescent="0.45">
      <c r="A53" s="37" t="s">
        <v>783</v>
      </c>
      <c r="B53" s="37" t="s">
        <v>867</v>
      </c>
    </row>
    <row r="54" spans="1:2" x14ac:dyDescent="0.45">
      <c r="A54" s="37" t="s">
        <v>850</v>
      </c>
      <c r="B54" s="37" t="s">
        <v>851</v>
      </c>
    </row>
    <row r="55" spans="1:2" x14ac:dyDescent="0.45">
      <c r="A55" s="37" t="s">
        <v>795</v>
      </c>
      <c r="B55" s="37" t="s">
        <v>852</v>
      </c>
    </row>
    <row r="56" spans="1:2" x14ac:dyDescent="0.45">
      <c r="A56" s="37" t="s">
        <v>213</v>
      </c>
      <c r="B56" s="37" t="s">
        <v>212</v>
      </c>
    </row>
    <row r="57" spans="1:2" x14ac:dyDescent="0.45">
      <c r="A57" s="37" t="s">
        <v>781</v>
      </c>
      <c r="B57" s="37" t="s">
        <v>868</v>
      </c>
    </row>
    <row r="58" spans="1:2" x14ac:dyDescent="0.45">
      <c r="A58" s="37" t="s">
        <v>494</v>
      </c>
      <c r="B58" s="37" t="s">
        <v>854</v>
      </c>
    </row>
    <row r="59" spans="1:2" x14ac:dyDescent="0.45">
      <c r="A59" s="37" t="s">
        <v>559</v>
      </c>
      <c r="B59" s="37" t="s">
        <v>558</v>
      </c>
    </row>
    <row r="60" spans="1:2" x14ac:dyDescent="0.45">
      <c r="A60" s="37" t="s">
        <v>618</v>
      </c>
      <c r="B60" s="37" t="s">
        <v>1222</v>
      </c>
    </row>
  </sheetData>
  <sheetProtection password="CC17" sheet="1" objects="1" scenarios="1"/>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5</vt:i4>
      </vt:variant>
    </vt:vector>
  </HeadingPairs>
  <TitlesOfParts>
    <vt:vector size="5" baseType="lpstr">
      <vt:lpstr>기초특성(80편)</vt:lpstr>
      <vt:lpstr>1_(p-tau)_진단정확도</vt:lpstr>
      <vt:lpstr>2_(p-tau)_질환예측정확성</vt:lpstr>
      <vt:lpstr>3_(p-tau)_안전성 및 기타결과</vt:lpstr>
      <vt:lpstr>약어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 ParK</dc:creator>
  <cp:lastModifiedBy>user</cp:lastModifiedBy>
  <cp:lastPrinted>2021-11-19T06:07:59Z</cp:lastPrinted>
  <dcterms:created xsi:type="dcterms:W3CDTF">2018-12-06T00:48:19Z</dcterms:created>
  <dcterms:modified xsi:type="dcterms:W3CDTF">2021-11-24T13:20:51Z</dcterms:modified>
</cp:coreProperties>
</file>